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데이터" sheetId="1" r:id="rId1"/>
    <sheet name="기부금지출명세서" sheetId="2" r:id="rId2"/>
    <sheet name="데이터(원본)" sheetId="3" r:id="rId3"/>
    <sheet name="기부금지출명세서(원본)" sheetId="4" r:id="rId4"/>
    <sheet name="Sheet1 (2)" sheetId="5" state="hidden" r:id="rId5"/>
    <sheet name="원시데이터" sheetId="6" state="hidden" r:id="rId6"/>
  </sheets>
  <definedNames>
    <definedName name="_xlnm._FilterDatabase" localSheetId="0" hidden="1">'데이터'!$A$7:$H$23</definedName>
    <definedName name="_xlnm._FilterDatabase" localSheetId="2" hidden="1">'데이터(원본)'!$A$7:$H$23</definedName>
  </definedNames>
  <calcPr fullCalcOnLoad="1"/>
  <pivotCaches>
    <pivotCache cacheId="3" r:id="rId7"/>
    <pivotCache cacheId="2" r:id="rId8"/>
    <pivotCache cacheId="1" r:id="rId9"/>
  </pivotCaches>
</workbook>
</file>

<file path=xl/comments2.xml><?xml version="1.0" encoding="utf-8"?>
<comments xmlns="http://schemas.openxmlformats.org/spreadsheetml/2006/main">
  <authors>
    <author>사용자이름</author>
  </authors>
  <commentList>
    <comment ref="A3" authorId="0">
      <text>
        <r>
          <rPr>
            <b/>
            <sz val="9"/>
            <color indexed="8"/>
            <rFont val="굴림"/>
            <family val="3"/>
          </rPr>
          <t xml:space="preserve">날짜 형식 </t>
        </r>
        <r>
          <rPr>
            <b/>
            <sz val="9"/>
            <color indexed="8"/>
            <rFont val="굴림체"/>
            <family val="3"/>
          </rPr>
          <t>: XXXX-XX-XX</t>
        </r>
      </text>
    </comment>
  </commentList>
</comments>
</file>

<file path=xl/comments4.xml><?xml version="1.0" encoding="utf-8"?>
<comments xmlns="http://schemas.openxmlformats.org/spreadsheetml/2006/main">
  <authors>
    <author>사용자이름</author>
  </authors>
  <commentList>
    <comment ref="A3" authorId="0">
      <text>
        <r>
          <rPr>
            <b/>
            <sz val="9"/>
            <color indexed="8"/>
            <rFont val="굴림"/>
            <family val="3"/>
          </rPr>
          <t xml:space="preserve">날짜 형식 </t>
        </r>
        <r>
          <rPr>
            <b/>
            <sz val="9"/>
            <color indexed="8"/>
            <rFont val="굴림체"/>
            <family val="3"/>
          </rPr>
          <t>: XXXX-XX-XX</t>
        </r>
      </text>
    </comment>
  </commentList>
</comments>
</file>

<file path=xl/sharedStrings.xml><?xml version="1.0" encoding="utf-8"?>
<sst xmlns="http://schemas.openxmlformats.org/spreadsheetml/2006/main" count="463" uniqueCount="95">
  <si>
    <t>계 정 별 원 장</t>
  </si>
  <si>
    <t>2015.01.01 ~ 2015.12.31</t>
  </si>
  <si>
    <t>적    요    란</t>
  </si>
  <si>
    <t>코드</t>
  </si>
  <si>
    <t>거래처</t>
  </si>
  <si>
    <t>차   변</t>
  </si>
  <si>
    <t>대   변</t>
  </si>
  <si>
    <t/>
  </si>
  <si>
    <t xml:space="preserve">      [ 월           계 ]</t>
  </si>
  <si>
    <t xml:space="preserve">      [ 누           계 ]</t>
  </si>
  <si>
    <r>
      <t>회사명:</t>
    </r>
    <r>
      <rPr>
        <sz val="10"/>
        <color indexed="8"/>
        <rFont val="바탕체"/>
        <family val="1"/>
      </rPr>
      <t xml:space="preserve"> 재단법인 고센공익법인연구소</t>
    </r>
  </si>
  <si>
    <t>공익법인실무자교육</t>
  </si>
  <si>
    <t>계정과목 : 보통예금</t>
  </si>
  <si>
    <t>원스톤연구소</t>
  </si>
  <si>
    <t>도서출판 책이랑</t>
  </si>
  <si>
    <r>
      <t>1월</t>
    </r>
    <r>
      <rPr>
        <sz val="10"/>
        <color indexed="8"/>
        <rFont val="바탕체"/>
        <family val="1"/>
      </rPr>
      <t xml:space="preserve"> 급여</t>
    </r>
  </si>
  <si>
    <t>프로젝트</t>
  </si>
  <si>
    <t>주요사업</t>
  </si>
  <si>
    <t>장학금지급사업</t>
  </si>
  <si>
    <t>공익법인 실무자 교육운영 위탁</t>
  </si>
  <si>
    <t>업무책자발간</t>
  </si>
  <si>
    <t>공익법인 업무 책자 제작 인쇄</t>
  </si>
  <si>
    <t>공익법인 실무자 자녀 장학금지급사업</t>
  </si>
  <si>
    <t>김일석</t>
  </si>
  <si>
    <t>장학금지급</t>
  </si>
  <si>
    <t>김성일</t>
  </si>
  <si>
    <r>
      <t>공익법인 실무자</t>
    </r>
    <r>
      <rPr>
        <sz val="10"/>
        <color indexed="8"/>
        <rFont val="바탕체"/>
        <family val="1"/>
      </rPr>
      <t xml:space="preserve"> 교육 장소대관</t>
    </r>
  </si>
  <si>
    <t>토즈</t>
  </si>
  <si>
    <t>조유화</t>
  </si>
  <si>
    <t>일반관리비</t>
  </si>
  <si>
    <t>김덕산</t>
  </si>
  <si>
    <t>최홍만</t>
  </si>
  <si>
    <t>공익법인 업무 책자 디자인</t>
  </si>
  <si>
    <t>디자인나라</t>
  </si>
  <si>
    <t>공익법인 실무자 교육 강사료</t>
  </si>
  <si>
    <t>윈스톤연구소</t>
  </si>
  <si>
    <t>2월 급여</t>
  </si>
  <si>
    <t>공익법인 업무책자 디자인 수정</t>
  </si>
  <si>
    <t>3월 급여</t>
  </si>
  <si>
    <t>손흥민</t>
  </si>
  <si>
    <r>
      <t>공익법인 실무자</t>
    </r>
    <r>
      <rPr>
        <sz val="10"/>
        <color indexed="8"/>
        <rFont val="바탕체"/>
        <family val="1"/>
      </rPr>
      <t xml:space="preserve"> 교육 다과</t>
    </r>
  </si>
  <si>
    <t>세븐스피링스</t>
  </si>
  <si>
    <t>날짜</t>
  </si>
  <si>
    <t>월별</t>
  </si>
  <si>
    <t>5 지출월</t>
  </si>
  <si>
    <t>6 지급목적</t>
  </si>
  <si>
    <t>7 지급건수</t>
  </si>
  <si>
    <t>8 대표 지급처명
   (단체명/개인)</t>
  </si>
  <si>
    <t>9 금액</t>
  </si>
  <si>
    <t>월</t>
  </si>
  <si>
    <t>월</t>
  </si>
  <si>
    <t>요약</t>
  </si>
  <si>
    <t>총합계</t>
  </si>
  <si>
    <t>프로젝트</t>
  </si>
  <si>
    <t>공익법인실무자교육</t>
  </si>
  <si>
    <t>업무책자발간</t>
  </si>
  <si>
    <t>일반관리비</t>
  </si>
  <si>
    <t>1  요약</t>
  </si>
  <si>
    <t>장학금지급사업</t>
  </si>
  <si>
    <t>2  요약</t>
  </si>
  <si>
    <t>3  요약</t>
  </si>
  <si>
    <t>합계 : 대   변</t>
  </si>
  <si>
    <t>원스톤연구소</t>
  </si>
  <si>
    <t>데이터</t>
  </si>
  <si>
    <t>개수 : 대   변2</t>
  </si>
  <si>
    <t>(비어 있음)</t>
  </si>
  <si>
    <t>1 요약</t>
  </si>
  <si>
    <t>2 요약</t>
  </si>
  <si>
    <t>3 요약</t>
  </si>
  <si>
    <t>(비어 있음) 요약</t>
  </si>
  <si>
    <t>공익법인실무자교육 요약</t>
  </si>
  <si>
    <t>도서출판 책이랑</t>
  </si>
  <si>
    <t>디자인나라</t>
  </si>
  <si>
    <t>업무책자발간 요약</t>
  </si>
  <si>
    <t>김덕산</t>
  </si>
  <si>
    <t>최홍만</t>
  </si>
  <si>
    <t>일반관리비 요약</t>
  </si>
  <si>
    <t>윈스톤연구소</t>
  </si>
  <si>
    <t>토즈</t>
  </si>
  <si>
    <t>김성일</t>
  </si>
  <si>
    <t>김일석</t>
  </si>
  <si>
    <t>조유화</t>
  </si>
  <si>
    <t>장학금지급사업 요약</t>
  </si>
  <si>
    <t>세븐스피링스</t>
  </si>
  <si>
    <t>손흥민</t>
  </si>
  <si>
    <t>최대값 : 대   변</t>
  </si>
  <si>
    <t>지출일자</t>
  </si>
  <si>
    <t>지급목적</t>
  </si>
  <si>
    <t>지급건수</t>
  </si>
  <si>
    <t>지급금액</t>
  </si>
  <si>
    <t>지급처명
(지급자명)</t>
  </si>
  <si>
    <t>국내 기부금 지출명세서</t>
  </si>
  <si>
    <t>월별</t>
  </si>
  <si>
    <t>월별</t>
  </si>
  <si>
    <t>일반관리비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</si>
</sst>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,###,###"/>
    <numFmt numFmtId="185" formatCode="mm&quot;월&quot;\ dd&quot;일&quot;"/>
    <numFmt numFmtId="186" formatCode="[$-412]yyyy&quot;년&quot;\ m&quot;월&quot;\ d&quot;일&quot;\ dddd"/>
    <numFmt numFmtId="187" formatCode="[$-412]AM/PM\ h:mm:ss"/>
    <numFmt numFmtId="188" formatCode="####\-##"/>
    <numFmt numFmtId="189" formatCode="#,##0_ "/>
    <numFmt numFmtId="190" formatCode="0_);[Red]\(0\)"/>
  </numFmts>
  <fonts count="56">
    <font>
      <sz val="10"/>
      <name val="Arial"/>
      <family val="2"/>
    </font>
    <font>
      <b/>
      <sz val="19"/>
      <color indexed="8"/>
      <name val="돋움체"/>
      <family val="3"/>
    </font>
    <font>
      <sz val="10"/>
      <color indexed="8"/>
      <name val="바탕체"/>
      <family val="1"/>
    </font>
    <font>
      <sz val="11"/>
      <color indexed="8"/>
      <name val="돋움체"/>
      <family val="3"/>
    </font>
    <font>
      <sz val="8"/>
      <name val="돋움"/>
      <family val="3"/>
    </font>
    <font>
      <sz val="10"/>
      <name val="돋움"/>
      <family val="3"/>
    </font>
    <font>
      <sz val="11"/>
      <name val="돋움"/>
      <family val="3"/>
    </font>
    <font>
      <sz val="9"/>
      <name val="굴림체"/>
      <family val="3"/>
    </font>
    <font>
      <b/>
      <sz val="20"/>
      <color indexed="8"/>
      <name val="굴림체"/>
      <family val="3"/>
    </font>
    <font>
      <sz val="9"/>
      <color indexed="8"/>
      <name val="굴림체"/>
      <family val="3"/>
    </font>
    <font>
      <b/>
      <sz val="9"/>
      <color indexed="8"/>
      <name val="굴림"/>
      <family val="3"/>
    </font>
    <font>
      <b/>
      <sz val="9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sz val="7"/>
      <color indexed="8"/>
      <name val="굴림"/>
      <family val="3"/>
    </font>
    <font>
      <sz val="9"/>
      <color indexed="8"/>
      <name val="굴림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7"/>
      <color rgb="FF000000"/>
      <name val="굴림"/>
      <family val="3"/>
    </font>
    <font>
      <sz val="9"/>
      <color rgb="FF000000"/>
      <name val="굴림"/>
      <family val="3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>
      <alignment vertical="center"/>
      <protection/>
    </xf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84" fontId="2" fillId="33" borderId="0" xfId="0" applyNumberFormat="1" applyFont="1" applyFill="1" applyAlignment="1">
      <alignment horizontal="righ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/>
    </xf>
    <xf numFmtId="184" fontId="2" fillId="34" borderId="12" xfId="0" applyNumberFormat="1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 vertical="center"/>
    </xf>
    <xf numFmtId="184" fontId="2" fillId="34" borderId="13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3" fillId="34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4" fontId="2" fillId="33" borderId="0" xfId="0" applyNumberFormat="1" applyFont="1" applyFill="1" applyAlignment="1">
      <alignment horizontal="center" vertical="center"/>
    </xf>
    <xf numFmtId="14" fontId="2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88" fontId="53" fillId="0" borderId="15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188" fontId="53" fillId="0" borderId="15" xfId="0" applyNumberFormat="1" applyFont="1" applyFill="1" applyBorder="1" applyAlignment="1">
      <alignment horizontal="center" vertical="center" wrapText="1"/>
    </xf>
    <xf numFmtId="49" fontId="54" fillId="0" borderId="15" xfId="0" applyNumberFormat="1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vertical="center" wrapText="1"/>
    </xf>
    <xf numFmtId="49" fontId="54" fillId="0" borderId="15" xfId="0" applyNumberFormat="1" applyFont="1" applyFill="1" applyBorder="1" applyAlignment="1">
      <alignment vertical="center" wrapText="1"/>
    </xf>
    <xf numFmtId="49" fontId="54" fillId="0" borderId="17" xfId="0" applyNumberFormat="1" applyFont="1" applyFill="1" applyBorder="1" applyAlignment="1">
      <alignment vertical="center" wrapText="1"/>
    </xf>
    <xf numFmtId="181" fontId="54" fillId="0" borderId="17" xfId="48" applyFont="1" applyFill="1" applyBorder="1" applyAlignment="1">
      <alignment vertical="center" wrapText="1"/>
    </xf>
    <xf numFmtId="0" fontId="0" fillId="35" borderId="0" xfId="0" applyFill="1" applyAlignment="1">
      <alignment/>
    </xf>
    <xf numFmtId="181" fontId="0" fillId="35" borderId="0" xfId="48" applyFont="1" applyFill="1" applyAlignment="1">
      <alignment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left" vertical="center"/>
    </xf>
    <xf numFmtId="0" fontId="2" fillId="35" borderId="0" xfId="0" applyFont="1" applyFill="1" applyAlignment="1">
      <alignment horizontal="right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14" fontId="2" fillId="35" borderId="0" xfId="0" applyNumberFormat="1" applyFont="1" applyFill="1" applyAlignment="1">
      <alignment horizontal="center" vertical="center"/>
    </xf>
    <xf numFmtId="0" fontId="2" fillId="35" borderId="0" xfId="0" applyNumberFormat="1" applyFont="1" applyFill="1" applyAlignment="1">
      <alignment horizontal="center" vertical="center"/>
    </xf>
    <xf numFmtId="184" fontId="2" fillId="35" borderId="0" xfId="0" applyNumberFormat="1" applyFont="1" applyFill="1" applyAlignment="1">
      <alignment horizontal="right" vertical="center"/>
    </xf>
    <xf numFmtId="0" fontId="2" fillId="35" borderId="0" xfId="0" applyFont="1" applyFill="1" applyAlignment="1">
      <alignment horizontal="center" vertical="center"/>
    </xf>
    <xf numFmtId="184" fontId="0" fillId="35" borderId="0" xfId="0" applyNumberFormat="1" applyFill="1" applyAlignment="1">
      <alignment/>
    </xf>
    <xf numFmtId="14" fontId="2" fillId="35" borderId="0" xfId="0" applyNumberFormat="1" applyFont="1" applyFill="1" applyAlignment="1">
      <alignment horizontal="center" vertical="center"/>
    </xf>
    <xf numFmtId="0" fontId="5" fillId="35" borderId="0" xfId="0" applyFont="1" applyFill="1" applyAlignment="1">
      <alignment/>
    </xf>
    <xf numFmtId="0" fontId="3" fillId="35" borderId="14" xfId="0" applyFont="1" applyFill="1" applyBorder="1" applyAlignment="1">
      <alignment horizontal="center" vertical="center"/>
    </xf>
    <xf numFmtId="190" fontId="2" fillId="35" borderId="0" xfId="0" applyNumberFormat="1" applyFont="1" applyFill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90" fontId="0" fillId="0" borderId="18" xfId="0" applyNumberFormat="1" applyBorder="1" applyAlignment="1">
      <alignment/>
    </xf>
    <xf numFmtId="190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3" xfId="0" applyNumberFormat="1" applyBorder="1" applyAlignment="1">
      <alignment/>
    </xf>
    <xf numFmtId="181" fontId="0" fillId="0" borderId="26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28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0" fontId="7" fillId="0" borderId="31" xfId="62" applyFont="1" applyBorder="1">
      <alignment vertical="center"/>
      <protection/>
    </xf>
    <xf numFmtId="189" fontId="7" fillId="0" borderId="31" xfId="62" applyNumberFormat="1" applyFont="1" applyBorder="1">
      <alignment vertical="center"/>
      <protection/>
    </xf>
    <xf numFmtId="14" fontId="7" fillId="0" borderId="31" xfId="62" applyNumberFormat="1" applyFont="1" applyBorder="1" applyAlignment="1">
      <alignment horizontal="center" vertical="center"/>
      <protection/>
    </xf>
    <xf numFmtId="14" fontId="7" fillId="0" borderId="31" xfId="62" applyNumberFormat="1" applyFont="1" applyBorder="1" applyAlignment="1" quotePrefix="1">
      <alignment horizontal="center" vertical="center"/>
      <protection/>
    </xf>
    <xf numFmtId="0" fontId="7" fillId="0" borderId="31" xfId="62" applyNumberFormat="1" applyFont="1" applyBorder="1" applyAlignment="1">
      <alignment horizontal="left" vertical="center"/>
      <protection/>
    </xf>
    <xf numFmtId="14" fontId="0" fillId="35" borderId="0" xfId="0" applyNumberFormat="1" applyFill="1" applyAlignment="1">
      <alignment/>
    </xf>
    <xf numFmtId="0" fontId="9" fillId="0" borderId="0" xfId="62" applyNumberFormat="1" applyFont="1">
      <alignment vertical="center"/>
      <protection/>
    </xf>
    <xf numFmtId="0" fontId="9" fillId="0" borderId="0" xfId="62" applyNumberFormat="1" applyFont="1" applyAlignment="1">
      <alignment horizontal="center" vertical="center"/>
      <protection/>
    </xf>
    <xf numFmtId="0" fontId="9" fillId="0" borderId="31" xfId="62" applyNumberFormat="1" applyFont="1" applyBorder="1">
      <alignment vertical="center"/>
      <protection/>
    </xf>
    <xf numFmtId="189" fontId="9" fillId="0" borderId="31" xfId="62" applyNumberFormat="1" applyFont="1" applyBorder="1">
      <alignment vertical="center"/>
      <protection/>
    </xf>
    <xf numFmtId="49" fontId="9" fillId="0" borderId="31" xfId="62" applyNumberFormat="1" applyFont="1" applyBorder="1" applyAlignment="1">
      <alignment horizontal="left" vertical="center"/>
      <protection/>
    </xf>
    <xf numFmtId="14" fontId="9" fillId="0" borderId="31" xfId="62" applyNumberFormat="1" applyFont="1" applyBorder="1" applyAlignment="1" quotePrefix="1">
      <alignment horizontal="center" vertical="center"/>
      <protection/>
    </xf>
    <xf numFmtId="49" fontId="9" fillId="0" borderId="0" xfId="62" applyNumberFormat="1" applyFont="1" applyAlignment="1">
      <alignment horizontal="center" vertical="center"/>
      <protection/>
    </xf>
    <xf numFmtId="189" fontId="9" fillId="0" borderId="0" xfId="62" applyNumberFormat="1" applyFont="1">
      <alignment vertical="center"/>
      <protection/>
    </xf>
    <xf numFmtId="181" fontId="0" fillId="0" borderId="0" xfId="48" applyFont="1" applyAlignment="1">
      <alignment/>
    </xf>
    <xf numFmtId="184" fontId="0" fillId="0" borderId="0" xfId="0" applyNumberFormat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14" fontId="9" fillId="0" borderId="0" xfId="62" applyNumberFormat="1" applyFont="1">
      <alignment vertical="center"/>
      <protection/>
    </xf>
    <xf numFmtId="0" fontId="1" fillId="33" borderId="0" xfId="0" applyFont="1" applyFill="1" applyAlignment="1">
      <alignment horizontal="center" vertical="center"/>
    </xf>
    <xf numFmtId="0" fontId="8" fillId="0" borderId="0" xfId="62" applyNumberFormat="1" applyFont="1" applyAlignment="1">
      <alignment horizontal="center" vertical="center"/>
      <protection/>
    </xf>
    <xf numFmtId="0" fontId="8" fillId="0" borderId="32" xfId="62" applyNumberFormat="1" applyFont="1" applyBorder="1" applyAlignment="1">
      <alignment horizontal="center" vertical="center"/>
      <protection/>
    </xf>
    <xf numFmtId="0" fontId="9" fillId="36" borderId="31" xfId="62" applyNumberFormat="1" applyFont="1" applyFill="1" applyBorder="1" applyAlignment="1">
      <alignment horizontal="center" vertical="center"/>
      <protection/>
    </xf>
    <xf numFmtId="49" fontId="9" fillId="36" borderId="33" xfId="62" applyNumberFormat="1" applyFont="1" applyFill="1" applyBorder="1" applyAlignment="1">
      <alignment horizontal="center" vertical="center" wrapText="1"/>
      <protection/>
    </xf>
    <xf numFmtId="49" fontId="9" fillId="36" borderId="34" xfId="62" applyNumberFormat="1" applyFont="1" applyFill="1" applyBorder="1" applyAlignment="1">
      <alignment horizontal="center" vertical="center"/>
      <protection/>
    </xf>
    <xf numFmtId="49" fontId="9" fillId="36" borderId="31" xfId="62" applyNumberFormat="1" applyFont="1" applyFill="1" applyBorder="1" applyAlignment="1">
      <alignment horizontal="center" vertical="center" wrapText="1"/>
      <protection/>
    </xf>
    <xf numFmtId="49" fontId="9" fillId="36" borderId="31" xfId="62" applyNumberFormat="1" applyFont="1" applyFill="1" applyBorder="1" applyAlignment="1">
      <alignment horizontal="center" vertical="center"/>
      <protection/>
    </xf>
    <xf numFmtId="189" fontId="9" fillId="36" borderId="31" xfId="62" applyNumberFormat="1" applyFont="1" applyFill="1" applyBorder="1" applyAlignment="1">
      <alignment horizontal="center" vertical="center" wrapText="1"/>
      <protection/>
    </xf>
    <xf numFmtId="189" fontId="9" fillId="36" borderId="31" xfId="62" applyNumberFormat="1" applyFont="1" applyFill="1" applyBorder="1" applyAlignment="1">
      <alignment horizontal="center" vertical="center"/>
      <protection/>
    </xf>
    <xf numFmtId="0" fontId="1" fillId="35" borderId="0" xfId="0" applyFont="1" applyFill="1" applyAlignment="1">
      <alignment horizontal="center" vertical="center"/>
    </xf>
    <xf numFmtId="49" fontId="7" fillId="37" borderId="33" xfId="62" applyNumberFormat="1" applyFont="1" applyFill="1" applyBorder="1" applyAlignment="1">
      <alignment horizontal="center" vertical="center" wrapText="1"/>
      <protection/>
    </xf>
    <xf numFmtId="49" fontId="7" fillId="37" borderId="34" xfId="62" applyNumberFormat="1" applyFont="1" applyFill="1" applyBorder="1" applyAlignment="1">
      <alignment horizontal="center" vertical="center"/>
      <protection/>
    </xf>
    <xf numFmtId="0" fontId="7" fillId="37" borderId="31" xfId="62" applyFont="1" applyFill="1" applyBorder="1" applyAlignment="1">
      <alignment horizontal="center" vertical="center"/>
      <protection/>
    </xf>
    <xf numFmtId="189" fontId="7" fillId="37" borderId="31" xfId="62" applyNumberFormat="1" applyFont="1" applyFill="1" applyBorder="1" applyAlignment="1">
      <alignment horizontal="center" vertical="center" wrapText="1"/>
      <protection/>
    </xf>
    <xf numFmtId="189" fontId="7" fillId="37" borderId="31" xfId="62" applyNumberFormat="1" applyFont="1" applyFill="1" applyBorder="1" applyAlignment="1">
      <alignment horizontal="center" vertical="center"/>
      <protection/>
    </xf>
    <xf numFmtId="49" fontId="7" fillId="37" borderId="31" xfId="62" applyNumberFormat="1" applyFont="1" applyFill="1" applyBorder="1" applyAlignment="1">
      <alignment horizontal="center" vertical="center" wrapText="1"/>
      <protection/>
    </xf>
    <xf numFmtId="49" fontId="7" fillId="37" borderId="31" xfId="62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dxfs count="1">
    <dxf>
      <numFmt numFmtId="181" formatCode="_(* #,##0_);_(* \(#,##0\);_(* &quot;-&quot;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2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:H22" sheet="원시데이터"/>
  </cacheSource>
  <cacheFields count="8">
    <cacheField name="날짜">
      <sharedItems containsSemiMixedTypes="0" containsNonDate="0" containsDate="1" containsString="0" containsMixedTypes="0"/>
    </cacheField>
    <cacheField name="월">
      <sharedItems containsSemiMixedTypes="0" containsString="0" containsMixedTypes="0" containsNumber="1" containsInteger="1" count="3">
        <n v="1"/>
        <n v="2"/>
        <n v="3"/>
      </sharedItems>
    </cacheField>
    <cacheField name="적    요    란">
      <sharedItems containsMixedTypes="0"/>
    </cacheField>
    <cacheField name="프로젝트">
      <sharedItems containsMixedTypes="0" count="4">
        <s v="공익법인실무자교육"/>
        <s v="업무책자발간"/>
        <s v="일반관리비"/>
        <s v="장학금지급사업"/>
      </sharedItems>
    </cacheField>
    <cacheField name="코드">
      <sharedItems containsSemiMixedTypes="0" containsString="0" containsMixedTypes="0" containsNumber="1" containsInteger="1"/>
    </cacheField>
    <cacheField name="거래처">
      <sharedItems containsMixedTypes="0"/>
    </cacheField>
    <cacheField name="차   변">
      <sharedItems containsMixedTypes="0"/>
    </cacheField>
    <cacheField name="대   변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:H23" sheet="원시데이터"/>
  </cacheSource>
  <cacheFields count="8">
    <cacheField name="날짜">
      <sharedItems containsDate="1" containsMixedTypes="1"/>
    </cacheField>
    <cacheField name="월">
      <sharedItems containsString="0" containsBlank="1" containsMixedTypes="0" containsNumber="1" containsInteger="1" count="4">
        <n v="1"/>
        <n v="2"/>
        <n v="3"/>
        <m/>
      </sharedItems>
    </cacheField>
    <cacheField name="적    요    란">
      <sharedItems containsMixedTypes="0"/>
    </cacheField>
    <cacheField name="프로젝트">
      <sharedItems containsBlank="1" containsMixedTypes="0" count="5">
        <s v="공익법인실무자교육"/>
        <s v="업무책자발간"/>
        <s v="일반관리비"/>
        <s v="장학금지급사업"/>
        <m/>
      </sharedItems>
    </cacheField>
    <cacheField name="코드">
      <sharedItems containsMixedTypes="1" containsNumber="1" containsInteger="1"/>
    </cacheField>
    <cacheField name="거래처">
      <sharedItems containsBlank="1" containsMixedTypes="0" count="13">
        <s v="원스톤연구소"/>
        <s v="도서출판 책이랑"/>
        <s v="디자인나라"/>
        <s v="김덕산"/>
        <s v="최홍만"/>
        <s v="김일석"/>
        <s v="김성일"/>
        <s v="조유화"/>
        <s v="토즈"/>
        <s v="윈스톤연구소"/>
        <s v="세븐스피링스"/>
        <s v="손흥민"/>
        <m/>
      </sharedItems>
    </cacheField>
    <cacheField name="차   변">
      <sharedItems containsMixedTypes="0"/>
    </cacheField>
    <cacheField name="대   변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:H22" sheet="데이터"/>
  </cacheSource>
  <cacheFields count="8">
    <cacheField name="날짜">
      <sharedItems containsSemiMixedTypes="0" containsNonDate="0" containsDate="1" containsString="0" containsMixedTypes="0"/>
    </cacheField>
    <cacheField name="월별">
      <sharedItems containsSemiMixedTypes="0" containsString="0" containsMixedTypes="0" containsNumber="1" containsInteger="1" count="3">
        <n v="1"/>
        <n v="2"/>
        <n v="3"/>
      </sharedItems>
    </cacheField>
    <cacheField name="적    요    란">
      <sharedItems containsMixedTypes="0"/>
    </cacheField>
    <cacheField name="프로젝트">
      <sharedItems containsMixedTypes="0" count="4">
        <s v="공익법인실무자교육"/>
        <s v="업무책자발간"/>
        <s v="일반관리비"/>
        <s v="장학금지급사업"/>
      </sharedItems>
    </cacheField>
    <cacheField name="코드">
      <sharedItems containsSemiMixedTypes="0" containsString="0" containsMixedTypes="0" containsNumber="1" containsInteger="1"/>
    </cacheField>
    <cacheField name="거래처">
      <sharedItems containsMixedTypes="0"/>
    </cacheField>
    <cacheField name="차   변">
      <sharedItems containsMixedTypes="0"/>
    </cacheField>
    <cacheField name="대   변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피벗 테이블2" cacheId="3" applyNumberFormats="0" applyBorderFormats="0" applyFontFormats="0" applyPatternFormats="0" applyAlignmentFormats="0" applyWidthHeightFormats="0" dataCaption="데이터" showMissing="1" preserveFormatting="1" useAutoFormatting="1" itemPrintTitles="1" compactData="0" updatedVersion="2" indent="0" showMemberPropertyTips="1">
  <location ref="B32:E47" firstHeaderRow="1" firstDataRow="2" firstDataCol="2"/>
  <pivotFields count="8">
    <pivotField compact="0" outline="0" subtotalTop="0" showAll="0" numFmtId="14"/>
    <pivotField axis="axisRow" compact="0" outline="0" subtotalTop="0" showAll="0" numFmtId="190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84"/>
  </pivotFields>
  <rowFields count="2">
    <field x="1"/>
    <field x="3"/>
  </rowFields>
  <rowItems count="14">
    <i>
      <x/>
      <x/>
    </i>
    <i r="1">
      <x v="1"/>
    </i>
    <i r="1">
      <x v="2"/>
    </i>
    <i t="default">
      <x/>
    </i>
    <i>
      <x v="1"/>
      <x/>
    </i>
    <i r="1">
      <x v="2"/>
    </i>
    <i r="1">
      <x v="3"/>
    </i>
    <i t="default">
      <x v="1"/>
    </i>
    <i>
      <x v="2"/>
      <x/>
    </i>
    <i r="1">
      <x v="1"/>
    </i>
    <i r="1">
      <x v="2"/>
    </i>
    <i r="1">
      <x v="3"/>
    </i>
    <i t="default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개수 : 대   변2" fld="7" subtotal="count" baseField="3" baseItem="0"/>
    <dataField name="합계 : 대   변" fld="7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피벗 테이블2" cacheId="3" applyNumberFormats="0" applyBorderFormats="0" applyFontFormats="0" applyPatternFormats="0" applyAlignmentFormats="0" applyWidthHeightFormats="0" dataCaption="데이터" showMissing="1" preserveFormatting="1" useAutoFormatting="1" itemPrintTitles="1" compactData="0" updatedVersion="2" indent="0" showMemberPropertyTips="1">
  <location ref="B32:E47" firstHeaderRow="1" firstDataRow="2" firstDataCol="2"/>
  <pivotFields count="8">
    <pivotField compact="0" outline="0" subtotalTop="0" showAll="0" numFmtId="14"/>
    <pivotField axis="axisRow" compact="0" outline="0" subtotalTop="0" showAll="0" numFmtId="190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84"/>
  </pivotFields>
  <rowFields count="2">
    <field x="1"/>
    <field x="3"/>
  </rowFields>
  <rowItems count="14">
    <i>
      <x/>
      <x/>
    </i>
    <i r="1">
      <x v="1"/>
    </i>
    <i r="1">
      <x v="2"/>
    </i>
    <i t="default">
      <x/>
    </i>
    <i>
      <x v="1"/>
      <x/>
    </i>
    <i r="1">
      <x v="2"/>
    </i>
    <i r="1">
      <x v="3"/>
    </i>
    <i t="default">
      <x v="1"/>
    </i>
    <i>
      <x v="2"/>
      <x/>
    </i>
    <i r="1">
      <x v="1"/>
    </i>
    <i r="1">
      <x v="2"/>
    </i>
    <i r="1">
      <x v="3"/>
    </i>
    <i t="default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개수 : 대   변2" fld="7" subtotal="count" baseField="3" baseItem="0"/>
    <dataField name="합계 : 대   변" fld="7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피벗 테이블1" cacheId="1" applyNumberFormats="0" applyBorderFormats="0" applyFontFormats="0" applyPatternFormats="0" applyAlignmentFormats="0" applyWidthHeightFormats="0" dataCaption="데이터" showMissing="1" preserveFormatting="1" useAutoFormatting="1" itemPrintTitles="1" compactData="0" updatedVersion="2" indent="0" showMemberPropertyTips="1">
  <location ref="C31:F46" firstHeaderRow="1" firstDataRow="2" firstDataCol="2"/>
  <pivotFields count="8">
    <pivotField compact="0" outline="0" subtotalTop="0" showAll="0" numFmtId="14"/>
    <pivotField axis="axisRow" compact="0" outline="0" subtotalTop="0" showAll="0" numFmtId="190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84"/>
  </pivotFields>
  <rowFields count="2">
    <field x="1"/>
    <field x="3"/>
  </rowFields>
  <rowItems count="14">
    <i>
      <x/>
      <x/>
    </i>
    <i r="1">
      <x v="1"/>
    </i>
    <i r="1">
      <x v="2"/>
    </i>
    <i t="default">
      <x/>
    </i>
    <i>
      <x v="1"/>
      <x/>
    </i>
    <i r="1">
      <x v="2"/>
    </i>
    <i r="1">
      <x v="3"/>
    </i>
    <i t="default">
      <x v="1"/>
    </i>
    <i>
      <x v="2"/>
      <x/>
    </i>
    <i r="1">
      <x v="1"/>
    </i>
    <i r="1">
      <x v="2"/>
    </i>
    <i r="1">
      <x v="3"/>
    </i>
    <i t="default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개수 : 대   변2" fld="7" subtotal="count" baseField="3" baseItem="0"/>
    <dataField name="합계 : 대   변" fld="7" baseField="0" baseItem="0" numFmtId="181"/>
  </dataFields>
  <formats count="1">
    <format dxfId="0">
      <pivotArea outline="0" fieldPosition="0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피벗 테이블2" cacheId="2" applyNumberFormats="0" applyBorderFormats="0" applyFontFormats="0" applyPatternFormats="0" applyAlignmentFormats="0" applyWidthHeightFormats="0" dataCaption="데이터" showMissing="1" preserveFormatting="1" useAutoFormatting="1" itemPrintTitles="1" compactData="0" updatedVersion="2" indent="0" showMemberPropertyTips="1">
  <location ref="H31:K64" firstHeaderRow="2" firstDataRow="2" firstDataCol="3"/>
  <pivotFields count="8"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axis="axisRow" compact="0" outline="0" subtotalTop="0" showAll="0">
      <items count="14">
        <item x="3"/>
        <item x="6"/>
        <item x="5"/>
        <item x="1"/>
        <item x="2"/>
        <item x="10"/>
        <item x="11"/>
        <item x="0"/>
        <item x="9"/>
        <item x="7"/>
        <item x="4"/>
        <item x="8"/>
        <item x="12"/>
        <item t="default"/>
      </items>
    </pivotField>
    <pivotField compact="0" outline="0" subtotalTop="0" showAll="0"/>
    <pivotField dataField="1" compact="0" outline="0" subtotalTop="0" showAll="0" numFmtId="184"/>
  </pivotFields>
  <rowFields count="3">
    <field x="1"/>
    <field x="3"/>
    <field x="5"/>
  </rowFields>
  <rowItems count="32">
    <i>
      <x/>
      <x/>
      <x v="7"/>
    </i>
    <i t="default" r="1">
      <x/>
    </i>
    <i r="1">
      <x v="1"/>
      <x v="3"/>
    </i>
    <i r="2">
      <x v="4"/>
    </i>
    <i t="default" r="1">
      <x v="1"/>
    </i>
    <i r="1">
      <x v="2"/>
      <x/>
    </i>
    <i r="2">
      <x v="10"/>
    </i>
    <i t="default" r="1">
      <x v="2"/>
    </i>
    <i t="default">
      <x/>
    </i>
    <i>
      <x v="1"/>
      <x/>
      <x v="8"/>
    </i>
    <i r="2">
      <x v="11"/>
    </i>
    <i t="default" r="1">
      <x/>
    </i>
    <i r="1">
      <x v="2"/>
      <x v="10"/>
    </i>
    <i t="default" r="1">
      <x v="2"/>
    </i>
    <i r="1">
      <x v="3"/>
      <x v="1"/>
    </i>
    <i r="2">
      <x v="2"/>
    </i>
    <i r="2">
      <x v="9"/>
    </i>
    <i t="default" r="1">
      <x v="3"/>
    </i>
    <i t="default">
      <x v="1"/>
    </i>
    <i>
      <x v="2"/>
      <x/>
      <x v="5"/>
    </i>
    <i t="default" r="1">
      <x/>
    </i>
    <i r="1">
      <x v="1"/>
      <x v="4"/>
    </i>
    <i t="default" r="1">
      <x v="1"/>
    </i>
    <i r="1">
      <x v="2"/>
      <x v="6"/>
    </i>
    <i t="default" r="1">
      <x v="2"/>
    </i>
    <i r="1">
      <x v="3"/>
      <x v="9"/>
    </i>
    <i t="default" r="1">
      <x v="3"/>
    </i>
    <i t="default">
      <x v="2"/>
    </i>
    <i>
      <x v="3"/>
      <x v="4"/>
      <x v="12"/>
    </i>
    <i t="default" r="1">
      <x v="4"/>
    </i>
    <i t="default">
      <x v="3"/>
    </i>
    <i t="grand">
      <x/>
    </i>
  </rowItems>
  <colItems count="1">
    <i/>
  </colItems>
  <dataFields count="1">
    <dataField name="최대값 : 대   변" fld="7" subtotal="max" baseField="5" baseItem="7" numFmtId="181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2:H47"/>
  <sheetViews>
    <sheetView zoomScalePageLayoutView="0" workbookViewId="0" topLeftCell="A1">
      <selection activeCell="B38" sqref="B38"/>
    </sheetView>
  </sheetViews>
  <sheetFormatPr defaultColWidth="9.140625" defaultRowHeight="12.75" customHeight="1"/>
  <cols>
    <col min="1" max="1" width="16.00390625" style="0" customWidth="1"/>
    <col min="2" max="2" width="7.57421875" style="0" customWidth="1"/>
    <col min="3" max="3" width="19.421875" style="0" customWidth="1"/>
    <col min="4" max="4" width="14.00390625" style="0" customWidth="1"/>
    <col min="5" max="5" width="12.8515625" style="0" customWidth="1"/>
    <col min="6" max="6" width="17.00390625" style="0" customWidth="1"/>
    <col min="7" max="8" width="15.00390625" style="0" customWidth="1"/>
    <col min="11" max="20" width="11.00390625" style="0" customWidth="1"/>
    <col min="21" max="21" width="10.7109375" style="0" customWidth="1"/>
    <col min="22" max="22" width="15.8515625" style="0" customWidth="1"/>
    <col min="23" max="34" width="15.8515625" style="0" bestFit="1" customWidth="1"/>
    <col min="35" max="35" width="20.00390625" style="0" bestFit="1" customWidth="1"/>
    <col min="36" max="36" width="17.7109375" style="0" bestFit="1" customWidth="1"/>
  </cols>
  <sheetData>
    <row r="2" spans="1:8" ht="24" customHeight="1">
      <c r="A2" s="86" t="s">
        <v>0</v>
      </c>
      <c r="B2" s="86"/>
      <c r="C2" s="86"/>
      <c r="D2" s="86"/>
      <c r="E2" s="86"/>
      <c r="F2" s="86"/>
      <c r="G2" s="86"/>
      <c r="H2" s="86"/>
    </row>
    <row r="3" ht="9.75" customHeight="1"/>
    <row r="4" spans="6:8" ht="15" customHeight="1">
      <c r="F4" s="1" t="s">
        <v>1</v>
      </c>
      <c r="H4" s="80"/>
    </row>
    <row r="5" spans="1:8" ht="15" customHeight="1">
      <c r="A5" s="12" t="s">
        <v>10</v>
      </c>
      <c r="B5" s="12"/>
      <c r="H5" s="13" t="s">
        <v>12</v>
      </c>
    </row>
    <row r="6" ht="1.5" customHeight="1" thickBot="1"/>
    <row r="7" spans="1:8" ht="15" customHeight="1" thickBot="1">
      <c r="A7" s="2" t="s">
        <v>42</v>
      </c>
      <c r="B7" s="19" t="s">
        <v>93</v>
      </c>
      <c r="C7" s="3" t="s">
        <v>2</v>
      </c>
      <c r="D7" s="14" t="s">
        <v>16</v>
      </c>
      <c r="E7" s="3" t="s">
        <v>3</v>
      </c>
      <c r="F7" s="3" t="s">
        <v>4</v>
      </c>
      <c r="G7" s="3" t="s">
        <v>5</v>
      </c>
      <c r="H7" s="3" t="s">
        <v>6</v>
      </c>
    </row>
    <row r="8" spans="1:8" ht="15" customHeight="1">
      <c r="A8" s="16">
        <v>42020</v>
      </c>
      <c r="B8" s="44">
        <f aca="true" t="shared" si="0" ref="B8:B22">MONTH(A8)</f>
        <v>1</v>
      </c>
      <c r="C8" s="12" t="s">
        <v>19</v>
      </c>
      <c r="D8" s="12" t="s">
        <v>11</v>
      </c>
      <c r="E8" s="18">
        <v>19128</v>
      </c>
      <c r="F8" s="12" t="s">
        <v>13</v>
      </c>
      <c r="G8" s="5"/>
      <c r="H8" s="5">
        <v>15000000</v>
      </c>
    </row>
    <row r="9" spans="1:8" ht="15" customHeight="1">
      <c r="A9" s="16">
        <v>42020</v>
      </c>
      <c r="B9" s="44">
        <f t="shared" si="0"/>
        <v>1</v>
      </c>
      <c r="C9" s="12" t="s">
        <v>21</v>
      </c>
      <c r="D9" s="12" t="s">
        <v>20</v>
      </c>
      <c r="E9" s="4">
        <v>19129</v>
      </c>
      <c r="F9" s="12" t="s">
        <v>14</v>
      </c>
      <c r="G9" s="5"/>
      <c r="H9" s="5">
        <v>7800000</v>
      </c>
    </row>
    <row r="10" spans="1:8" ht="15" customHeight="1">
      <c r="A10" s="16">
        <v>42033</v>
      </c>
      <c r="B10" s="44">
        <f t="shared" si="0"/>
        <v>1</v>
      </c>
      <c r="C10" s="12" t="s">
        <v>32</v>
      </c>
      <c r="D10" s="12" t="s">
        <v>20</v>
      </c>
      <c r="E10" s="4">
        <v>30000</v>
      </c>
      <c r="F10" s="12" t="s">
        <v>33</v>
      </c>
      <c r="G10" s="5"/>
      <c r="H10" s="5">
        <v>3000000</v>
      </c>
    </row>
    <row r="11" spans="1:8" ht="15" customHeight="1">
      <c r="A11" s="16">
        <v>42034</v>
      </c>
      <c r="B11" s="44">
        <f t="shared" si="0"/>
        <v>1</v>
      </c>
      <c r="C11" s="12" t="s">
        <v>15</v>
      </c>
      <c r="D11" s="12" t="s">
        <v>29</v>
      </c>
      <c r="E11" s="4">
        <v>10001</v>
      </c>
      <c r="F11" s="12" t="s">
        <v>31</v>
      </c>
      <c r="G11" s="5"/>
      <c r="H11" s="5">
        <v>1000000</v>
      </c>
    </row>
    <row r="12" spans="1:8" ht="15" customHeight="1">
      <c r="A12" s="16">
        <v>42034</v>
      </c>
      <c r="B12" s="44">
        <f t="shared" si="0"/>
        <v>1</v>
      </c>
      <c r="C12" s="12" t="s">
        <v>15</v>
      </c>
      <c r="D12" s="12" t="s">
        <v>29</v>
      </c>
      <c r="E12" s="4">
        <v>10000</v>
      </c>
      <c r="F12" s="12" t="s">
        <v>30</v>
      </c>
      <c r="G12" s="5"/>
      <c r="H12" s="5">
        <v>500000</v>
      </c>
    </row>
    <row r="13" spans="1:8" ht="15" customHeight="1">
      <c r="A13" s="16">
        <v>42060</v>
      </c>
      <c r="B13" s="44">
        <f t="shared" si="0"/>
        <v>2</v>
      </c>
      <c r="C13" s="12" t="s">
        <v>34</v>
      </c>
      <c r="D13" s="12" t="s">
        <v>11</v>
      </c>
      <c r="E13" s="18">
        <v>19128</v>
      </c>
      <c r="F13" s="12" t="s">
        <v>35</v>
      </c>
      <c r="G13" s="5"/>
      <c r="H13" s="5">
        <v>2000000</v>
      </c>
    </row>
    <row r="14" spans="1:8" ht="15" customHeight="1">
      <c r="A14" s="16">
        <v>42059</v>
      </c>
      <c r="B14" s="44">
        <f t="shared" si="0"/>
        <v>2</v>
      </c>
      <c r="C14" s="12" t="s">
        <v>26</v>
      </c>
      <c r="D14" s="12" t="s">
        <v>11</v>
      </c>
      <c r="E14" s="4">
        <v>19000</v>
      </c>
      <c r="F14" s="12" t="s">
        <v>27</v>
      </c>
      <c r="G14" s="5"/>
      <c r="H14" s="5">
        <v>500000</v>
      </c>
    </row>
    <row r="15" spans="1:8" ht="15" customHeight="1">
      <c r="A15" s="16">
        <v>42063</v>
      </c>
      <c r="B15" s="44">
        <f t="shared" si="0"/>
        <v>2</v>
      </c>
      <c r="C15" s="12" t="s">
        <v>36</v>
      </c>
      <c r="D15" s="12" t="s">
        <v>29</v>
      </c>
      <c r="E15" s="4">
        <v>10001</v>
      </c>
      <c r="F15" s="12" t="s">
        <v>31</v>
      </c>
      <c r="G15" s="5"/>
      <c r="H15" s="5">
        <v>1000000</v>
      </c>
    </row>
    <row r="16" spans="1:8" ht="15" customHeight="1">
      <c r="A16" s="16">
        <v>42044</v>
      </c>
      <c r="B16" s="44">
        <f t="shared" si="0"/>
        <v>2</v>
      </c>
      <c r="C16" s="12" t="s">
        <v>24</v>
      </c>
      <c r="D16" s="12" t="s">
        <v>18</v>
      </c>
      <c r="E16" s="18">
        <v>34660</v>
      </c>
      <c r="F16" s="12" t="s">
        <v>23</v>
      </c>
      <c r="G16" s="5"/>
      <c r="H16" s="5">
        <v>20000000</v>
      </c>
    </row>
    <row r="17" spans="1:8" ht="15" customHeight="1">
      <c r="A17" s="16">
        <v>42044</v>
      </c>
      <c r="B17" s="44">
        <f t="shared" si="0"/>
        <v>2</v>
      </c>
      <c r="C17" s="12" t="s">
        <v>24</v>
      </c>
      <c r="D17" s="12" t="s">
        <v>18</v>
      </c>
      <c r="E17" s="4">
        <v>34661</v>
      </c>
      <c r="F17" s="12" t="s">
        <v>25</v>
      </c>
      <c r="G17" s="5"/>
      <c r="H17" s="5">
        <v>6000000</v>
      </c>
    </row>
    <row r="18" spans="1:8" ht="15" customHeight="1">
      <c r="A18" s="16">
        <v>42044</v>
      </c>
      <c r="B18" s="44">
        <f t="shared" si="0"/>
        <v>2</v>
      </c>
      <c r="C18" s="12" t="s">
        <v>24</v>
      </c>
      <c r="D18" s="12" t="s">
        <v>18</v>
      </c>
      <c r="E18" s="4">
        <v>34662</v>
      </c>
      <c r="F18" s="12" t="s">
        <v>28</v>
      </c>
      <c r="G18" s="5"/>
      <c r="H18" s="5">
        <v>6000000</v>
      </c>
    </row>
    <row r="19" spans="1:8" ht="15" customHeight="1">
      <c r="A19" s="17">
        <v>42073</v>
      </c>
      <c r="B19" s="44">
        <f t="shared" si="0"/>
        <v>3</v>
      </c>
      <c r="C19" s="12" t="s">
        <v>40</v>
      </c>
      <c r="D19" s="12" t="s">
        <v>11</v>
      </c>
      <c r="E19" s="4">
        <v>40000</v>
      </c>
      <c r="F19" s="12" t="s">
        <v>41</v>
      </c>
      <c r="G19" s="5"/>
      <c r="H19" s="5">
        <v>700000</v>
      </c>
    </row>
    <row r="20" spans="1:8" ht="15" customHeight="1">
      <c r="A20" s="16">
        <v>42066</v>
      </c>
      <c r="B20" s="44">
        <f t="shared" si="0"/>
        <v>3</v>
      </c>
      <c r="C20" s="12" t="s">
        <v>37</v>
      </c>
      <c r="D20" s="12" t="s">
        <v>20</v>
      </c>
      <c r="E20" s="4">
        <v>30000</v>
      </c>
      <c r="F20" s="12" t="s">
        <v>33</v>
      </c>
      <c r="G20" s="5"/>
      <c r="H20" s="5">
        <v>1000000</v>
      </c>
    </row>
    <row r="21" spans="1:8" ht="15" customHeight="1">
      <c r="A21" s="16">
        <v>42083</v>
      </c>
      <c r="B21" s="44">
        <f t="shared" si="0"/>
        <v>3</v>
      </c>
      <c r="C21" s="12" t="s">
        <v>38</v>
      </c>
      <c r="D21" s="12" t="s">
        <v>94</v>
      </c>
      <c r="E21" s="4">
        <v>10002</v>
      </c>
      <c r="F21" s="12" t="s">
        <v>39</v>
      </c>
      <c r="G21" s="5"/>
      <c r="H21" s="5">
        <v>2000000</v>
      </c>
    </row>
    <row r="22" spans="1:8" ht="15" customHeight="1">
      <c r="A22" s="16">
        <v>42064</v>
      </c>
      <c r="B22" s="44">
        <f t="shared" si="0"/>
        <v>3</v>
      </c>
      <c r="C22" s="12" t="s">
        <v>24</v>
      </c>
      <c r="D22" s="12" t="s">
        <v>18</v>
      </c>
      <c r="E22" s="4">
        <v>34662</v>
      </c>
      <c r="F22" s="12" t="s">
        <v>28</v>
      </c>
      <c r="G22" s="5"/>
      <c r="H22" s="5">
        <v>13713474</v>
      </c>
    </row>
    <row r="23" ht="12.75" customHeight="1">
      <c r="H23" s="81">
        <f>SUM(H8:H22)</f>
        <v>80213474</v>
      </c>
    </row>
    <row r="25" ht="12.75" customHeight="1">
      <c r="C25" s="15" t="s">
        <v>17</v>
      </c>
    </row>
    <row r="26" ht="12.75" customHeight="1">
      <c r="C26" s="15" t="s">
        <v>11</v>
      </c>
    </row>
    <row r="27" ht="12.75" customHeight="1">
      <c r="C27" s="15" t="s">
        <v>20</v>
      </c>
    </row>
    <row r="28" ht="12.75" customHeight="1">
      <c r="C28" s="15" t="s">
        <v>22</v>
      </c>
    </row>
    <row r="29" ht="12.75" customHeight="1">
      <c r="C29" s="15" t="s">
        <v>29</v>
      </c>
    </row>
    <row r="32" spans="2:5" ht="12.75" customHeight="1">
      <c r="B32" s="45"/>
      <c r="C32" s="46"/>
      <c r="D32" s="49" t="s">
        <v>63</v>
      </c>
      <c r="E32" s="47"/>
    </row>
    <row r="33" spans="2:5" ht="12.75" customHeight="1">
      <c r="B33" s="49" t="s">
        <v>92</v>
      </c>
      <c r="C33" s="49" t="s">
        <v>53</v>
      </c>
      <c r="D33" s="45" t="s">
        <v>64</v>
      </c>
      <c r="E33" s="56" t="s">
        <v>61</v>
      </c>
    </row>
    <row r="34" spans="2:6" ht="12.75" customHeight="1">
      <c r="B34" s="52">
        <v>1</v>
      </c>
      <c r="C34" s="45" t="s">
        <v>54</v>
      </c>
      <c r="D34" s="57">
        <v>1</v>
      </c>
      <c r="E34" s="82">
        <v>15000000</v>
      </c>
      <c r="F34" s="12" t="s">
        <v>13</v>
      </c>
    </row>
    <row r="35" spans="2:6" ht="12.75" customHeight="1">
      <c r="B35" s="48"/>
      <c r="C35" s="54" t="s">
        <v>55</v>
      </c>
      <c r="D35" s="58">
        <v>2</v>
      </c>
      <c r="E35" s="83">
        <v>10800000</v>
      </c>
      <c r="F35" s="12" t="s">
        <v>14</v>
      </c>
    </row>
    <row r="36" spans="2:6" ht="12.75" customHeight="1">
      <c r="B36" s="48"/>
      <c r="C36" s="54" t="s">
        <v>56</v>
      </c>
      <c r="D36" s="58">
        <v>2</v>
      </c>
      <c r="E36" s="83">
        <v>1500000</v>
      </c>
      <c r="F36" s="12" t="s">
        <v>31</v>
      </c>
    </row>
    <row r="37" spans="2:5" ht="12.75" customHeight="1">
      <c r="B37" s="52" t="s">
        <v>57</v>
      </c>
      <c r="C37" s="46"/>
      <c r="D37" s="57">
        <v>5</v>
      </c>
      <c r="E37" s="82">
        <v>27300000</v>
      </c>
    </row>
    <row r="38" spans="2:6" ht="12.75" customHeight="1">
      <c r="B38" s="52">
        <v>2</v>
      </c>
      <c r="C38" s="45" t="s">
        <v>54</v>
      </c>
      <c r="D38" s="57">
        <v>2</v>
      </c>
      <c r="E38" s="82">
        <v>2500000</v>
      </c>
      <c r="F38" s="12" t="s">
        <v>35</v>
      </c>
    </row>
    <row r="39" spans="2:6" ht="12.75" customHeight="1">
      <c r="B39" s="48"/>
      <c r="C39" s="54" t="s">
        <v>56</v>
      </c>
      <c r="D39" s="58">
        <v>1</v>
      </c>
      <c r="E39" s="83">
        <v>1000000</v>
      </c>
      <c r="F39" s="12" t="s">
        <v>31</v>
      </c>
    </row>
    <row r="40" spans="2:6" ht="12.75" customHeight="1">
      <c r="B40" s="48"/>
      <c r="C40" s="54" t="s">
        <v>58</v>
      </c>
      <c r="D40" s="58">
        <v>3</v>
      </c>
      <c r="E40" s="83">
        <v>32000000</v>
      </c>
      <c r="F40" s="12" t="s">
        <v>23</v>
      </c>
    </row>
    <row r="41" spans="2:5" ht="12.75" customHeight="1">
      <c r="B41" s="52" t="s">
        <v>59</v>
      </c>
      <c r="C41" s="46"/>
      <c r="D41" s="57">
        <v>6</v>
      </c>
      <c r="E41" s="82">
        <v>35500000</v>
      </c>
    </row>
    <row r="42" spans="2:5" ht="12.75" customHeight="1">
      <c r="B42" s="52">
        <v>3</v>
      </c>
      <c r="C42" s="45" t="s">
        <v>54</v>
      </c>
      <c r="D42" s="57">
        <v>1</v>
      </c>
      <c r="E42" s="82">
        <v>700000</v>
      </c>
    </row>
    <row r="43" spans="2:5" ht="12.75" customHeight="1">
      <c r="B43" s="48"/>
      <c r="C43" s="54" t="s">
        <v>55</v>
      </c>
      <c r="D43" s="58">
        <v>1</v>
      </c>
      <c r="E43" s="83">
        <v>1000000</v>
      </c>
    </row>
    <row r="44" spans="2:5" ht="12.75" customHeight="1">
      <c r="B44" s="48"/>
      <c r="C44" s="54" t="s">
        <v>56</v>
      </c>
      <c r="D44" s="58">
        <v>1</v>
      </c>
      <c r="E44" s="83">
        <v>2000000</v>
      </c>
    </row>
    <row r="45" spans="2:5" ht="12.75" customHeight="1">
      <c r="B45" s="48"/>
      <c r="C45" s="54" t="s">
        <v>58</v>
      </c>
      <c r="D45" s="58">
        <v>1</v>
      </c>
      <c r="E45" s="83">
        <v>13713474</v>
      </c>
    </row>
    <row r="46" spans="2:5" ht="12.75" customHeight="1">
      <c r="B46" s="52" t="s">
        <v>60</v>
      </c>
      <c r="C46" s="46"/>
      <c r="D46" s="57">
        <v>4</v>
      </c>
      <c r="E46" s="82">
        <v>17413474</v>
      </c>
    </row>
    <row r="47" spans="2:5" ht="12.75" customHeight="1">
      <c r="B47" s="53" t="s">
        <v>52</v>
      </c>
      <c r="C47" s="55"/>
      <c r="D47" s="59">
        <v>15</v>
      </c>
      <c r="E47" s="84">
        <v>80213474</v>
      </c>
    </row>
  </sheetData>
  <sheetProtection/>
  <autoFilter ref="A7:H23"/>
  <mergeCells count="1">
    <mergeCell ref="A2:H2"/>
  </mergeCells>
  <printOptions/>
  <pageMargins left="0" right="0" top="0.3958333432674408" bottom="0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2"/>
  <sheetViews>
    <sheetView zoomScaleSheetLayoutView="75" zoomScalePageLayoutView="0" workbookViewId="0" topLeftCell="A1">
      <selection activeCell="B38" sqref="B38"/>
    </sheetView>
  </sheetViews>
  <sheetFormatPr defaultColWidth="9.140625" defaultRowHeight="16.5" customHeight="1"/>
  <cols>
    <col min="1" max="1" width="11.140625" style="73" customWidth="1"/>
    <col min="2" max="2" width="37.7109375" style="72" customWidth="1"/>
    <col min="3" max="3" width="13.140625" style="78" customWidth="1"/>
    <col min="4" max="4" width="19.421875" style="78" customWidth="1"/>
    <col min="5" max="5" width="37.57421875" style="79" customWidth="1"/>
    <col min="6" max="6" width="9.140625" style="72" customWidth="1"/>
    <col min="7" max="7" width="10.28125" style="72" bestFit="1" customWidth="1"/>
    <col min="8" max="8" width="18.421875" style="72" customWidth="1"/>
    <col min="9" max="16384" width="9.140625" style="72" customWidth="1"/>
  </cols>
  <sheetData>
    <row r="1" spans="1:5" ht="27" customHeight="1">
      <c r="A1" s="87" t="s">
        <v>91</v>
      </c>
      <c r="B1" s="87"/>
      <c r="C1" s="87"/>
      <c r="D1" s="87"/>
      <c r="E1" s="87"/>
    </row>
    <row r="2" spans="1:5" ht="23.25" customHeight="1">
      <c r="A2" s="88"/>
      <c r="B2" s="88"/>
      <c r="C2" s="88"/>
      <c r="D2" s="88"/>
      <c r="E2" s="88"/>
    </row>
    <row r="3" spans="1:5" s="73" customFormat="1" ht="16.5" customHeight="1">
      <c r="A3" s="89" t="s">
        <v>86</v>
      </c>
      <c r="B3" s="89" t="s">
        <v>87</v>
      </c>
      <c r="C3" s="90" t="s">
        <v>88</v>
      </c>
      <c r="D3" s="92" t="s">
        <v>89</v>
      </c>
      <c r="E3" s="94" t="s">
        <v>90</v>
      </c>
    </row>
    <row r="4" spans="1:5" s="73" customFormat="1" ht="16.5" customHeight="1">
      <c r="A4" s="89"/>
      <c r="B4" s="89"/>
      <c r="C4" s="91"/>
      <c r="D4" s="93"/>
      <c r="E4" s="95"/>
    </row>
    <row r="5" spans="1:10" ht="16.5" customHeight="1">
      <c r="A5" s="85">
        <v>42035</v>
      </c>
      <c r="B5" s="72" t="s">
        <v>54</v>
      </c>
      <c r="C5" s="72">
        <v>1</v>
      </c>
      <c r="D5" s="72">
        <v>15000000</v>
      </c>
      <c r="E5" s="72" t="s">
        <v>62</v>
      </c>
      <c r="G5" s="72" t="s">
        <v>92</v>
      </c>
      <c r="H5" s="72" t="s">
        <v>53</v>
      </c>
      <c r="I5" s="72" t="s">
        <v>64</v>
      </c>
      <c r="J5" s="72" t="s">
        <v>61</v>
      </c>
    </row>
    <row r="6" spans="1:11" ht="16.5" customHeight="1">
      <c r="A6" s="85">
        <v>42035</v>
      </c>
      <c r="B6" s="72" t="s">
        <v>55</v>
      </c>
      <c r="C6" s="72">
        <v>2</v>
      </c>
      <c r="D6" s="72">
        <v>10800000</v>
      </c>
      <c r="E6" s="72" t="s">
        <v>71</v>
      </c>
      <c r="G6" s="85">
        <v>42035</v>
      </c>
      <c r="H6" s="72" t="s">
        <v>54</v>
      </c>
      <c r="I6" s="72">
        <v>1</v>
      </c>
      <c r="J6" s="72">
        <v>15000000</v>
      </c>
      <c r="K6" s="72" t="s">
        <v>62</v>
      </c>
    </row>
    <row r="7" spans="1:11" ht="16.5" customHeight="1">
      <c r="A7" s="85">
        <v>42035</v>
      </c>
      <c r="B7" s="72" t="s">
        <v>56</v>
      </c>
      <c r="C7" s="72">
        <v>2</v>
      </c>
      <c r="D7" s="72">
        <v>1500000</v>
      </c>
      <c r="E7" s="72" t="s">
        <v>75</v>
      </c>
      <c r="G7" s="85">
        <v>42035</v>
      </c>
      <c r="H7" s="72" t="s">
        <v>55</v>
      </c>
      <c r="I7" s="72">
        <v>2</v>
      </c>
      <c r="J7" s="72">
        <v>10800000</v>
      </c>
      <c r="K7" s="72" t="s">
        <v>71</v>
      </c>
    </row>
    <row r="8" spans="1:11" ht="16.5" customHeight="1">
      <c r="A8" s="77"/>
      <c r="B8" s="74"/>
      <c r="C8" s="75"/>
      <c r="D8" s="75"/>
      <c r="E8" s="76"/>
      <c r="G8" s="85">
        <v>42035</v>
      </c>
      <c r="H8" s="72" t="s">
        <v>56</v>
      </c>
      <c r="I8" s="72">
        <v>2</v>
      </c>
      <c r="J8" s="72">
        <v>1500000</v>
      </c>
      <c r="K8" s="72" t="s">
        <v>75</v>
      </c>
    </row>
    <row r="9" spans="1:10" ht="16.5" customHeight="1">
      <c r="A9" s="77"/>
      <c r="B9" s="74"/>
      <c r="C9" s="75"/>
      <c r="D9" s="75"/>
      <c r="E9" s="76"/>
      <c r="G9" s="72" t="s">
        <v>57</v>
      </c>
      <c r="I9" s="72">
        <v>5</v>
      </c>
      <c r="J9" s="72">
        <v>27300000</v>
      </c>
    </row>
    <row r="10" spans="1:11" ht="16.5" customHeight="1">
      <c r="A10" s="77"/>
      <c r="B10" s="74"/>
      <c r="C10" s="75"/>
      <c r="D10" s="75"/>
      <c r="E10" s="76"/>
      <c r="G10" s="72">
        <v>2</v>
      </c>
      <c r="H10" s="72" t="s">
        <v>54</v>
      </c>
      <c r="I10" s="72">
        <v>2</v>
      </c>
      <c r="J10" s="72">
        <v>2500000</v>
      </c>
      <c r="K10" s="72" t="s">
        <v>77</v>
      </c>
    </row>
    <row r="11" spans="1:11" ht="16.5" customHeight="1">
      <c r="A11" s="77"/>
      <c r="B11" s="74"/>
      <c r="C11" s="75"/>
      <c r="D11" s="75"/>
      <c r="E11" s="76"/>
      <c r="H11" s="72" t="s">
        <v>56</v>
      </c>
      <c r="I11" s="72">
        <v>1</v>
      </c>
      <c r="J11" s="72">
        <v>1000000</v>
      </c>
      <c r="K11" s="72" t="s">
        <v>75</v>
      </c>
    </row>
    <row r="12" spans="1:11" ht="16.5" customHeight="1">
      <c r="A12" s="77"/>
      <c r="B12" s="74"/>
      <c r="C12" s="75"/>
      <c r="D12" s="75"/>
      <c r="E12" s="76"/>
      <c r="H12" s="72" t="s">
        <v>58</v>
      </c>
      <c r="I12" s="72">
        <v>3</v>
      </c>
      <c r="J12" s="72">
        <v>32000000</v>
      </c>
      <c r="K12" s="72" t="s">
        <v>80</v>
      </c>
    </row>
    <row r="13" spans="1:10" ht="16.5" customHeight="1">
      <c r="A13" s="77"/>
      <c r="B13" s="74"/>
      <c r="C13" s="75"/>
      <c r="D13" s="75"/>
      <c r="E13" s="76"/>
      <c r="G13" s="72" t="s">
        <v>59</v>
      </c>
      <c r="I13" s="72">
        <v>6</v>
      </c>
      <c r="J13" s="72">
        <v>35500000</v>
      </c>
    </row>
    <row r="14" spans="1:10" ht="16.5" customHeight="1">
      <c r="A14" s="77"/>
      <c r="B14" s="74"/>
      <c r="C14" s="75"/>
      <c r="D14" s="75"/>
      <c r="E14" s="76"/>
      <c r="G14" s="72">
        <v>3</v>
      </c>
      <c r="H14" s="72" t="s">
        <v>54</v>
      </c>
      <c r="I14" s="72">
        <v>1</v>
      </c>
      <c r="J14" s="72">
        <v>700000</v>
      </c>
    </row>
    <row r="15" spans="1:10" ht="16.5" customHeight="1">
      <c r="A15" s="77"/>
      <c r="B15" s="74"/>
      <c r="C15" s="75"/>
      <c r="D15" s="75"/>
      <c r="E15" s="76"/>
      <c r="H15" s="72" t="s">
        <v>55</v>
      </c>
      <c r="I15" s="72">
        <v>1</v>
      </c>
      <c r="J15" s="72">
        <v>1000000</v>
      </c>
    </row>
    <row r="16" spans="1:10" ht="16.5" customHeight="1">
      <c r="A16" s="77"/>
      <c r="B16" s="74"/>
      <c r="C16" s="75"/>
      <c r="D16" s="75"/>
      <c r="E16" s="76"/>
      <c r="H16" s="72" t="s">
        <v>56</v>
      </c>
      <c r="I16" s="72">
        <v>1</v>
      </c>
      <c r="J16" s="72">
        <v>2000000</v>
      </c>
    </row>
    <row r="17" spans="1:10" ht="16.5" customHeight="1">
      <c r="A17" s="77"/>
      <c r="B17" s="74"/>
      <c r="C17" s="75"/>
      <c r="D17" s="75"/>
      <c r="E17" s="76"/>
      <c r="H17" s="72" t="s">
        <v>58</v>
      </c>
      <c r="I17" s="72">
        <v>1</v>
      </c>
      <c r="J17" s="72">
        <v>13713474</v>
      </c>
    </row>
    <row r="18" spans="1:10" ht="16.5" customHeight="1">
      <c r="A18" s="77"/>
      <c r="B18" s="74"/>
      <c r="C18" s="75"/>
      <c r="D18" s="75"/>
      <c r="E18" s="76"/>
      <c r="G18" s="72" t="s">
        <v>60</v>
      </c>
      <c r="I18" s="72">
        <v>4</v>
      </c>
      <c r="J18" s="72">
        <v>17413474</v>
      </c>
    </row>
    <row r="19" spans="1:10" ht="16.5" customHeight="1">
      <c r="A19" s="77"/>
      <c r="B19" s="74"/>
      <c r="C19" s="75"/>
      <c r="D19" s="75"/>
      <c r="E19" s="76"/>
      <c r="G19" s="72" t="s">
        <v>52</v>
      </c>
      <c r="I19" s="72">
        <v>15</v>
      </c>
      <c r="J19" s="72">
        <v>80213474</v>
      </c>
    </row>
    <row r="20" spans="1:5" ht="16.5" customHeight="1">
      <c r="A20" s="77"/>
      <c r="B20" s="74"/>
      <c r="C20" s="75"/>
      <c r="D20" s="75"/>
      <c r="E20" s="76"/>
    </row>
    <row r="21" spans="1:5" ht="16.5" customHeight="1">
      <c r="A21" s="77"/>
      <c r="B21" s="74"/>
      <c r="C21" s="75"/>
      <c r="D21" s="75"/>
      <c r="E21" s="76"/>
    </row>
    <row r="22" spans="1:5" ht="16.5" customHeight="1">
      <c r="A22" s="77"/>
      <c r="B22" s="74"/>
      <c r="C22" s="75"/>
      <c r="D22" s="75"/>
      <c r="E22" s="76"/>
    </row>
    <row r="23" spans="1:5" ht="16.5" customHeight="1">
      <c r="A23" s="77"/>
      <c r="B23" s="74"/>
      <c r="C23" s="75"/>
      <c r="D23" s="75"/>
      <c r="E23" s="76"/>
    </row>
    <row r="24" spans="1:5" ht="16.5" customHeight="1">
      <c r="A24" s="77"/>
      <c r="B24" s="74"/>
      <c r="C24" s="75"/>
      <c r="D24" s="75"/>
      <c r="E24" s="76"/>
    </row>
    <row r="25" spans="1:5" ht="16.5" customHeight="1">
      <c r="A25" s="77"/>
      <c r="B25" s="74"/>
      <c r="C25" s="75"/>
      <c r="D25" s="75"/>
      <c r="E25" s="76"/>
    </row>
    <row r="26" spans="1:5" ht="16.5" customHeight="1">
      <c r="A26" s="77"/>
      <c r="B26" s="74"/>
      <c r="C26" s="75"/>
      <c r="D26" s="75"/>
      <c r="E26" s="76"/>
    </row>
    <row r="27" spans="1:5" ht="16.5" customHeight="1">
      <c r="A27" s="77"/>
      <c r="B27" s="74"/>
      <c r="C27" s="75"/>
      <c r="D27" s="75"/>
      <c r="E27" s="76"/>
    </row>
    <row r="28" spans="1:5" ht="16.5" customHeight="1">
      <c r="A28" s="77"/>
      <c r="B28" s="74"/>
      <c r="C28" s="75"/>
      <c r="D28" s="75"/>
      <c r="E28" s="76"/>
    </row>
    <row r="29" spans="1:5" ht="16.5" customHeight="1">
      <c r="A29" s="77"/>
      <c r="B29" s="74"/>
      <c r="C29" s="75"/>
      <c r="D29" s="75"/>
      <c r="E29" s="76"/>
    </row>
    <row r="30" spans="1:5" ht="16.5" customHeight="1">
      <c r="A30" s="77"/>
      <c r="B30" s="74"/>
      <c r="C30" s="75"/>
      <c r="D30" s="75"/>
      <c r="E30" s="76"/>
    </row>
    <row r="31" spans="1:5" ht="16.5" customHeight="1">
      <c r="A31" s="77"/>
      <c r="B31" s="74"/>
      <c r="C31" s="75"/>
      <c r="D31" s="75"/>
      <c r="E31" s="76"/>
    </row>
    <row r="32" spans="1:5" ht="16.5" customHeight="1">
      <c r="A32" s="77"/>
      <c r="B32" s="74"/>
      <c r="C32" s="75"/>
      <c r="D32" s="75"/>
      <c r="E32" s="76"/>
    </row>
  </sheetData>
  <sheetProtection/>
  <mergeCells count="6">
    <mergeCell ref="A1:E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H47"/>
  <sheetViews>
    <sheetView zoomScalePageLayoutView="0" workbookViewId="0" topLeftCell="A1">
      <selection activeCell="L4" sqref="L4"/>
    </sheetView>
  </sheetViews>
  <sheetFormatPr defaultColWidth="9.140625" defaultRowHeight="12.75" customHeight="1"/>
  <cols>
    <col min="1" max="1" width="16.00390625" style="0" customWidth="1"/>
    <col min="2" max="2" width="7.57421875" style="0" customWidth="1"/>
    <col min="3" max="3" width="19.421875" style="0" customWidth="1"/>
    <col min="4" max="4" width="14.00390625" style="0" customWidth="1"/>
    <col min="5" max="5" width="12.8515625" style="0" customWidth="1"/>
    <col min="6" max="6" width="17.00390625" style="0" customWidth="1"/>
    <col min="7" max="8" width="15.00390625" style="0" customWidth="1"/>
    <col min="11" max="20" width="11.00390625" style="0" customWidth="1"/>
    <col min="21" max="21" width="10.7109375" style="0" customWidth="1"/>
    <col min="22" max="22" width="15.8515625" style="0" customWidth="1"/>
    <col min="23" max="34" width="15.8515625" style="0" bestFit="1" customWidth="1"/>
    <col min="35" max="35" width="20.00390625" style="0" bestFit="1" customWidth="1"/>
    <col min="36" max="36" width="17.7109375" style="0" bestFit="1" customWidth="1"/>
  </cols>
  <sheetData>
    <row r="2" spans="1:8" ht="24" customHeight="1">
      <c r="A2" s="86" t="s">
        <v>0</v>
      </c>
      <c r="B2" s="86"/>
      <c r="C2" s="86"/>
      <c r="D2" s="86"/>
      <c r="E2" s="86"/>
      <c r="F2" s="86"/>
      <c r="G2" s="86"/>
      <c r="H2" s="86"/>
    </row>
    <row r="3" ht="9.75" customHeight="1"/>
    <row r="4" spans="6:8" ht="15" customHeight="1">
      <c r="F4" s="1" t="s">
        <v>1</v>
      </c>
      <c r="H4" s="80"/>
    </row>
    <row r="5" spans="1:8" ht="15" customHeight="1">
      <c r="A5" s="12" t="s">
        <v>10</v>
      </c>
      <c r="B5" s="12"/>
      <c r="H5" s="13" t="s">
        <v>12</v>
      </c>
    </row>
    <row r="6" ht="1.5" customHeight="1" thickBot="1"/>
    <row r="7" spans="1:8" ht="15" customHeight="1" thickBot="1">
      <c r="A7" s="2" t="s">
        <v>42</v>
      </c>
      <c r="B7" s="19" t="s">
        <v>43</v>
      </c>
      <c r="C7" s="3" t="s">
        <v>2</v>
      </c>
      <c r="D7" s="14" t="s">
        <v>16</v>
      </c>
      <c r="E7" s="3" t="s">
        <v>3</v>
      </c>
      <c r="F7" s="3" t="s">
        <v>4</v>
      </c>
      <c r="G7" s="3" t="s">
        <v>5</v>
      </c>
      <c r="H7" s="3" t="s">
        <v>6</v>
      </c>
    </row>
    <row r="8" spans="1:8" ht="15" customHeight="1">
      <c r="A8" s="16">
        <v>42020</v>
      </c>
      <c r="B8" s="44">
        <f aca="true" t="shared" si="0" ref="B8:B22">MONTH(A8)</f>
        <v>1</v>
      </c>
      <c r="C8" s="12" t="s">
        <v>19</v>
      </c>
      <c r="D8" s="12" t="s">
        <v>11</v>
      </c>
      <c r="E8" s="18">
        <v>19128</v>
      </c>
      <c r="F8" s="12" t="s">
        <v>13</v>
      </c>
      <c r="G8" s="5"/>
      <c r="H8" s="5">
        <v>15000000</v>
      </c>
    </row>
    <row r="9" spans="1:8" ht="15" customHeight="1">
      <c r="A9" s="16">
        <v>42020</v>
      </c>
      <c r="B9" s="44">
        <f t="shared" si="0"/>
        <v>1</v>
      </c>
      <c r="C9" s="12" t="s">
        <v>21</v>
      </c>
      <c r="D9" s="12" t="s">
        <v>20</v>
      </c>
      <c r="E9" s="4">
        <v>19129</v>
      </c>
      <c r="F9" s="12" t="s">
        <v>14</v>
      </c>
      <c r="G9" s="5"/>
      <c r="H9" s="5">
        <v>7800000</v>
      </c>
    </row>
    <row r="10" spans="1:8" ht="15" customHeight="1">
      <c r="A10" s="16">
        <v>42033</v>
      </c>
      <c r="B10" s="44">
        <f t="shared" si="0"/>
        <v>1</v>
      </c>
      <c r="C10" s="12" t="s">
        <v>32</v>
      </c>
      <c r="D10" s="12" t="s">
        <v>20</v>
      </c>
      <c r="E10" s="4">
        <v>30000</v>
      </c>
      <c r="F10" s="12" t="s">
        <v>33</v>
      </c>
      <c r="G10" s="5"/>
      <c r="H10" s="5">
        <v>3000000</v>
      </c>
    </row>
    <row r="11" spans="1:8" ht="15" customHeight="1">
      <c r="A11" s="16">
        <v>42034</v>
      </c>
      <c r="B11" s="44">
        <f t="shared" si="0"/>
        <v>1</v>
      </c>
      <c r="C11" s="12" t="s">
        <v>15</v>
      </c>
      <c r="D11" s="12" t="s">
        <v>29</v>
      </c>
      <c r="E11" s="4">
        <v>10001</v>
      </c>
      <c r="F11" s="12" t="s">
        <v>31</v>
      </c>
      <c r="G11" s="5"/>
      <c r="H11" s="5">
        <v>1000000</v>
      </c>
    </row>
    <row r="12" spans="1:8" ht="15" customHeight="1">
      <c r="A12" s="16">
        <v>42034</v>
      </c>
      <c r="B12" s="44">
        <f t="shared" si="0"/>
        <v>1</v>
      </c>
      <c r="C12" s="12" t="s">
        <v>15</v>
      </c>
      <c r="D12" s="12" t="s">
        <v>29</v>
      </c>
      <c r="E12" s="4">
        <v>10000</v>
      </c>
      <c r="F12" s="12" t="s">
        <v>30</v>
      </c>
      <c r="G12" s="5"/>
      <c r="H12" s="5">
        <v>500000</v>
      </c>
    </row>
    <row r="13" spans="1:8" ht="15" customHeight="1">
      <c r="A13" s="16">
        <v>42060</v>
      </c>
      <c r="B13" s="44">
        <f t="shared" si="0"/>
        <v>2</v>
      </c>
      <c r="C13" s="12" t="s">
        <v>34</v>
      </c>
      <c r="D13" s="12" t="s">
        <v>11</v>
      </c>
      <c r="E13" s="18">
        <v>19128</v>
      </c>
      <c r="F13" s="12" t="s">
        <v>35</v>
      </c>
      <c r="G13" s="5"/>
      <c r="H13" s="5">
        <v>2000000</v>
      </c>
    </row>
    <row r="14" spans="1:8" ht="15" customHeight="1">
      <c r="A14" s="16">
        <v>42059</v>
      </c>
      <c r="B14" s="44">
        <f t="shared" si="0"/>
        <v>2</v>
      </c>
      <c r="C14" s="12" t="s">
        <v>26</v>
      </c>
      <c r="D14" s="12" t="s">
        <v>11</v>
      </c>
      <c r="E14" s="4">
        <v>19000</v>
      </c>
      <c r="F14" s="12" t="s">
        <v>27</v>
      </c>
      <c r="G14" s="5"/>
      <c r="H14" s="5">
        <v>500000</v>
      </c>
    </row>
    <row r="15" spans="1:8" ht="15" customHeight="1">
      <c r="A15" s="16">
        <v>42063</v>
      </c>
      <c r="B15" s="44">
        <f t="shared" si="0"/>
        <v>2</v>
      </c>
      <c r="C15" s="12" t="s">
        <v>36</v>
      </c>
      <c r="D15" s="12" t="s">
        <v>29</v>
      </c>
      <c r="E15" s="4">
        <v>10001</v>
      </c>
      <c r="F15" s="12" t="s">
        <v>31</v>
      </c>
      <c r="G15" s="5"/>
      <c r="H15" s="5">
        <v>1000000</v>
      </c>
    </row>
    <row r="16" spans="1:8" ht="15" customHeight="1">
      <c r="A16" s="16">
        <v>42044</v>
      </c>
      <c r="B16" s="44">
        <f t="shared" si="0"/>
        <v>2</v>
      </c>
      <c r="C16" s="12" t="s">
        <v>24</v>
      </c>
      <c r="D16" s="12" t="s">
        <v>18</v>
      </c>
      <c r="E16" s="18">
        <v>34660</v>
      </c>
      <c r="F16" s="12" t="s">
        <v>23</v>
      </c>
      <c r="G16" s="5"/>
      <c r="H16" s="5">
        <v>20000000</v>
      </c>
    </row>
    <row r="17" spans="1:8" ht="15" customHeight="1">
      <c r="A17" s="16">
        <v>42044</v>
      </c>
      <c r="B17" s="44">
        <f t="shared" si="0"/>
        <v>2</v>
      </c>
      <c r="C17" s="12" t="s">
        <v>24</v>
      </c>
      <c r="D17" s="12" t="s">
        <v>18</v>
      </c>
      <c r="E17" s="4">
        <v>34661</v>
      </c>
      <c r="F17" s="12" t="s">
        <v>25</v>
      </c>
      <c r="G17" s="5"/>
      <c r="H17" s="5">
        <v>6000000</v>
      </c>
    </row>
    <row r="18" spans="1:8" ht="15" customHeight="1">
      <c r="A18" s="16">
        <v>42044</v>
      </c>
      <c r="B18" s="44">
        <f t="shared" si="0"/>
        <v>2</v>
      </c>
      <c r="C18" s="12" t="s">
        <v>24</v>
      </c>
      <c r="D18" s="12" t="s">
        <v>18</v>
      </c>
      <c r="E18" s="4">
        <v>34662</v>
      </c>
      <c r="F18" s="12" t="s">
        <v>28</v>
      </c>
      <c r="G18" s="5"/>
      <c r="H18" s="5">
        <v>6000000</v>
      </c>
    </row>
    <row r="19" spans="1:8" ht="15" customHeight="1">
      <c r="A19" s="17">
        <v>42073</v>
      </c>
      <c r="B19" s="44">
        <f t="shared" si="0"/>
        <v>3</v>
      </c>
      <c r="C19" s="12" t="s">
        <v>40</v>
      </c>
      <c r="D19" s="12" t="s">
        <v>11</v>
      </c>
      <c r="E19" s="4">
        <v>40000</v>
      </c>
      <c r="F19" s="12" t="s">
        <v>41</v>
      </c>
      <c r="G19" s="5"/>
      <c r="H19" s="5">
        <v>700000</v>
      </c>
    </row>
    <row r="20" spans="1:8" ht="15" customHeight="1">
      <c r="A20" s="16">
        <v>42066</v>
      </c>
      <c r="B20" s="44">
        <f t="shared" si="0"/>
        <v>3</v>
      </c>
      <c r="C20" s="12" t="s">
        <v>37</v>
      </c>
      <c r="D20" s="12" t="s">
        <v>20</v>
      </c>
      <c r="E20" s="4">
        <v>30000</v>
      </c>
      <c r="F20" s="12" t="s">
        <v>33</v>
      </c>
      <c r="G20" s="5"/>
      <c r="H20" s="5">
        <v>1000000</v>
      </c>
    </row>
    <row r="21" spans="1:8" ht="15" customHeight="1">
      <c r="A21" s="16">
        <v>42083</v>
      </c>
      <c r="B21" s="44">
        <f t="shared" si="0"/>
        <v>3</v>
      </c>
      <c r="C21" s="12" t="s">
        <v>38</v>
      </c>
      <c r="D21" s="12" t="s">
        <v>29</v>
      </c>
      <c r="E21" s="4">
        <v>10002</v>
      </c>
      <c r="F21" s="12" t="s">
        <v>39</v>
      </c>
      <c r="G21" s="5"/>
      <c r="H21" s="5">
        <v>2000000</v>
      </c>
    </row>
    <row r="22" spans="1:8" ht="15" customHeight="1">
      <c r="A22" s="16">
        <v>42064</v>
      </c>
      <c r="B22" s="44">
        <f t="shared" si="0"/>
        <v>3</v>
      </c>
      <c r="C22" s="12" t="s">
        <v>24</v>
      </c>
      <c r="D22" s="12" t="s">
        <v>18</v>
      </c>
      <c r="E22" s="4">
        <v>34662</v>
      </c>
      <c r="F22" s="12" t="s">
        <v>28</v>
      </c>
      <c r="G22" s="5"/>
      <c r="H22" s="5">
        <v>13713474</v>
      </c>
    </row>
    <row r="23" ht="12.75" customHeight="1">
      <c r="H23" s="81">
        <f>SUM(H8:H22)</f>
        <v>80213474</v>
      </c>
    </row>
    <row r="25" ht="12.75" customHeight="1">
      <c r="C25" s="15" t="s">
        <v>17</v>
      </c>
    </row>
    <row r="26" ht="12.75" customHeight="1">
      <c r="C26" s="15" t="s">
        <v>11</v>
      </c>
    </row>
    <row r="27" ht="12.75" customHeight="1">
      <c r="C27" s="15" t="s">
        <v>20</v>
      </c>
    </row>
    <row r="28" ht="12.75" customHeight="1">
      <c r="C28" s="15" t="s">
        <v>22</v>
      </c>
    </row>
    <row r="29" ht="12.75" customHeight="1">
      <c r="C29" s="15" t="s">
        <v>29</v>
      </c>
    </row>
    <row r="32" spans="2:5" ht="12.75" customHeight="1">
      <c r="B32" s="45"/>
      <c r="C32" s="46"/>
      <c r="D32" s="45" t="s">
        <v>63</v>
      </c>
      <c r="E32" s="47"/>
    </row>
    <row r="33" spans="2:5" ht="12.75" customHeight="1">
      <c r="B33" s="45" t="s">
        <v>92</v>
      </c>
      <c r="C33" s="45" t="s">
        <v>53</v>
      </c>
      <c r="D33" s="45" t="s">
        <v>64</v>
      </c>
      <c r="E33" s="56" t="s">
        <v>61</v>
      </c>
    </row>
    <row r="34" spans="2:6" ht="12.75" customHeight="1">
      <c r="B34" s="52">
        <v>1</v>
      </c>
      <c r="C34" s="45" t="s">
        <v>54</v>
      </c>
      <c r="D34" s="57">
        <v>1</v>
      </c>
      <c r="E34" s="82">
        <v>15000000</v>
      </c>
      <c r="F34" s="12" t="s">
        <v>13</v>
      </c>
    </row>
    <row r="35" spans="2:6" ht="12.75" customHeight="1">
      <c r="B35" s="48"/>
      <c r="C35" s="54" t="s">
        <v>55</v>
      </c>
      <c r="D35" s="58">
        <v>2</v>
      </c>
      <c r="E35" s="83">
        <v>10800000</v>
      </c>
      <c r="F35" s="12" t="s">
        <v>14</v>
      </c>
    </row>
    <row r="36" spans="2:6" ht="12.75" customHeight="1">
      <c r="B36" s="48"/>
      <c r="C36" s="54" t="s">
        <v>56</v>
      </c>
      <c r="D36" s="58">
        <v>2</v>
      </c>
      <c r="E36" s="83">
        <v>1500000</v>
      </c>
      <c r="F36" s="12" t="s">
        <v>31</v>
      </c>
    </row>
    <row r="37" spans="2:5" ht="12.75" customHeight="1">
      <c r="B37" s="52" t="s">
        <v>57</v>
      </c>
      <c r="C37" s="46"/>
      <c r="D37" s="57">
        <v>5</v>
      </c>
      <c r="E37" s="82">
        <v>27300000</v>
      </c>
    </row>
    <row r="38" spans="2:6" ht="12.75" customHeight="1">
      <c r="B38" s="52">
        <v>2</v>
      </c>
      <c r="C38" s="45" t="s">
        <v>54</v>
      </c>
      <c r="D38" s="57">
        <v>2</v>
      </c>
      <c r="E38" s="82">
        <v>2500000</v>
      </c>
      <c r="F38" s="12" t="s">
        <v>35</v>
      </c>
    </row>
    <row r="39" spans="2:6" ht="12.75" customHeight="1">
      <c r="B39" s="48"/>
      <c r="C39" s="54" t="s">
        <v>56</v>
      </c>
      <c r="D39" s="58">
        <v>1</v>
      </c>
      <c r="E39" s="83">
        <v>1000000</v>
      </c>
      <c r="F39" s="12" t="s">
        <v>31</v>
      </c>
    </row>
    <row r="40" spans="2:6" ht="12.75" customHeight="1">
      <c r="B40" s="48"/>
      <c r="C40" s="54" t="s">
        <v>58</v>
      </c>
      <c r="D40" s="58">
        <v>3</v>
      </c>
      <c r="E40" s="83">
        <v>32000000</v>
      </c>
      <c r="F40" s="12" t="s">
        <v>23</v>
      </c>
    </row>
    <row r="41" spans="2:5" ht="12.75" customHeight="1">
      <c r="B41" s="52" t="s">
        <v>59</v>
      </c>
      <c r="C41" s="46"/>
      <c r="D41" s="57">
        <v>6</v>
      </c>
      <c r="E41" s="82">
        <v>35500000</v>
      </c>
    </row>
    <row r="42" spans="2:5" ht="12.75" customHeight="1">
      <c r="B42" s="52">
        <v>3</v>
      </c>
      <c r="C42" s="45" t="s">
        <v>54</v>
      </c>
      <c r="D42" s="57">
        <v>1</v>
      </c>
      <c r="E42" s="82">
        <v>700000</v>
      </c>
    </row>
    <row r="43" spans="2:5" ht="12.75" customHeight="1">
      <c r="B43" s="48"/>
      <c r="C43" s="54" t="s">
        <v>55</v>
      </c>
      <c r="D43" s="58">
        <v>1</v>
      </c>
      <c r="E43" s="83">
        <v>1000000</v>
      </c>
    </row>
    <row r="44" spans="2:5" ht="12.75" customHeight="1">
      <c r="B44" s="48"/>
      <c r="C44" s="54" t="s">
        <v>56</v>
      </c>
      <c r="D44" s="58">
        <v>1</v>
      </c>
      <c r="E44" s="83">
        <v>2000000</v>
      </c>
    </row>
    <row r="45" spans="2:5" ht="12.75" customHeight="1">
      <c r="B45" s="48"/>
      <c r="C45" s="54" t="s">
        <v>58</v>
      </c>
      <c r="D45" s="58">
        <v>1</v>
      </c>
      <c r="E45" s="83">
        <v>13713474</v>
      </c>
    </row>
    <row r="46" spans="2:5" ht="12.75" customHeight="1">
      <c r="B46" s="52" t="s">
        <v>60</v>
      </c>
      <c r="C46" s="46"/>
      <c r="D46" s="57">
        <v>4</v>
      </c>
      <c r="E46" s="82">
        <v>17413474</v>
      </c>
    </row>
    <row r="47" spans="2:5" ht="12.75" customHeight="1">
      <c r="B47" s="53" t="s">
        <v>52</v>
      </c>
      <c r="C47" s="55"/>
      <c r="D47" s="59">
        <v>15</v>
      </c>
      <c r="E47" s="84">
        <v>80213474</v>
      </c>
    </row>
  </sheetData>
  <sheetProtection/>
  <autoFilter ref="A7:H23"/>
  <mergeCells count="1">
    <mergeCell ref="A2:H2"/>
  </mergeCells>
  <printOptions/>
  <pageMargins left="0" right="0" top="0.3958333432674408" bottom="0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75" zoomScalePageLayoutView="0" workbookViewId="0" topLeftCell="A1">
      <selection activeCell="E29" sqref="E29"/>
    </sheetView>
  </sheetViews>
  <sheetFormatPr defaultColWidth="9.140625" defaultRowHeight="16.5" customHeight="1"/>
  <cols>
    <col min="1" max="1" width="11.140625" style="73" customWidth="1"/>
    <col min="2" max="2" width="37.7109375" style="72" customWidth="1"/>
    <col min="3" max="3" width="13.140625" style="78" customWidth="1"/>
    <col min="4" max="4" width="19.421875" style="78" customWidth="1"/>
    <col min="5" max="5" width="37.57421875" style="79" customWidth="1"/>
    <col min="6" max="6" width="9.140625" style="72" customWidth="1"/>
    <col min="7" max="7" width="10.28125" style="72" bestFit="1" customWidth="1"/>
    <col min="8" max="8" width="18.421875" style="72" customWidth="1"/>
    <col min="9" max="16384" width="9.140625" style="72" customWidth="1"/>
  </cols>
  <sheetData>
    <row r="1" spans="1:5" ht="27" customHeight="1">
      <c r="A1" s="87" t="s">
        <v>91</v>
      </c>
      <c r="B1" s="87"/>
      <c r="C1" s="87"/>
      <c r="D1" s="87"/>
      <c r="E1" s="87"/>
    </row>
    <row r="2" spans="1:5" ht="23.25" customHeight="1">
      <c r="A2" s="88"/>
      <c r="B2" s="88"/>
      <c r="C2" s="88"/>
      <c r="D2" s="88"/>
      <c r="E2" s="88"/>
    </row>
    <row r="3" spans="1:5" s="73" customFormat="1" ht="16.5" customHeight="1">
      <c r="A3" s="89" t="s">
        <v>86</v>
      </c>
      <c r="B3" s="89" t="s">
        <v>87</v>
      </c>
      <c r="C3" s="90" t="s">
        <v>88</v>
      </c>
      <c r="D3" s="92" t="s">
        <v>89</v>
      </c>
      <c r="E3" s="94" t="s">
        <v>90</v>
      </c>
    </row>
    <row r="4" spans="1:5" s="73" customFormat="1" ht="16.5" customHeight="1">
      <c r="A4" s="89"/>
      <c r="B4" s="89"/>
      <c r="C4" s="91"/>
      <c r="D4" s="93"/>
      <c r="E4" s="95"/>
    </row>
    <row r="5" spans="1:5" ht="16.5" customHeight="1">
      <c r="A5" s="77"/>
      <c r="B5" s="74"/>
      <c r="C5" s="75"/>
      <c r="D5" s="75"/>
      <c r="E5" s="76"/>
    </row>
    <row r="6" spans="1:5" ht="16.5" customHeight="1">
      <c r="A6" s="77"/>
      <c r="B6" s="74"/>
      <c r="C6" s="75"/>
      <c r="D6" s="75"/>
      <c r="E6" s="76"/>
    </row>
    <row r="7" spans="1:5" ht="16.5" customHeight="1">
      <c r="A7" s="77"/>
      <c r="B7" s="74"/>
      <c r="C7" s="75"/>
      <c r="D7" s="75"/>
      <c r="E7" s="76"/>
    </row>
    <row r="8" spans="1:5" ht="16.5" customHeight="1">
      <c r="A8" s="77"/>
      <c r="B8" s="74"/>
      <c r="C8" s="75"/>
      <c r="D8" s="75"/>
      <c r="E8" s="76"/>
    </row>
    <row r="9" spans="1:5" ht="16.5" customHeight="1">
      <c r="A9" s="77"/>
      <c r="B9" s="74"/>
      <c r="C9" s="75"/>
      <c r="D9" s="75"/>
      <c r="E9" s="76"/>
    </row>
    <row r="10" spans="1:5" ht="16.5" customHeight="1">
      <c r="A10" s="77"/>
      <c r="B10" s="74"/>
      <c r="C10" s="75"/>
      <c r="D10" s="75"/>
      <c r="E10" s="76"/>
    </row>
    <row r="11" spans="1:5" ht="16.5" customHeight="1">
      <c r="A11" s="77"/>
      <c r="B11" s="74"/>
      <c r="C11" s="75"/>
      <c r="D11" s="75"/>
      <c r="E11" s="76"/>
    </row>
    <row r="12" spans="1:5" ht="16.5" customHeight="1">
      <c r="A12" s="77"/>
      <c r="B12" s="74"/>
      <c r="C12" s="75"/>
      <c r="D12" s="75"/>
      <c r="E12" s="76"/>
    </row>
    <row r="13" spans="1:5" ht="16.5" customHeight="1">
      <c r="A13" s="77"/>
      <c r="B13" s="74"/>
      <c r="C13" s="75"/>
      <c r="D13" s="75"/>
      <c r="E13" s="76"/>
    </row>
    <row r="14" spans="1:5" ht="16.5" customHeight="1">
      <c r="A14" s="77"/>
      <c r="B14" s="74"/>
      <c r="C14" s="75"/>
      <c r="D14" s="75"/>
      <c r="E14" s="76"/>
    </row>
    <row r="15" spans="1:5" ht="16.5" customHeight="1">
      <c r="A15" s="77"/>
      <c r="B15" s="74"/>
      <c r="C15" s="75"/>
      <c r="D15" s="75"/>
      <c r="E15" s="76"/>
    </row>
    <row r="16" spans="1:5" ht="16.5" customHeight="1">
      <c r="A16" s="77"/>
      <c r="B16" s="74"/>
      <c r="C16" s="75"/>
      <c r="D16" s="75"/>
      <c r="E16" s="76"/>
    </row>
    <row r="17" spans="1:5" ht="16.5" customHeight="1">
      <c r="A17" s="77"/>
      <c r="B17" s="74"/>
      <c r="C17" s="75"/>
      <c r="D17" s="75"/>
      <c r="E17" s="76"/>
    </row>
  </sheetData>
  <sheetProtection/>
  <mergeCells count="6">
    <mergeCell ref="A1:E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H54"/>
  <sheetViews>
    <sheetView zoomScalePageLayoutView="0" workbookViewId="0" topLeftCell="A16">
      <selection activeCell="B63" activeCellId="2" sqref="A42:IV42 A63:B64 B63"/>
    </sheetView>
  </sheetViews>
  <sheetFormatPr defaultColWidth="9.140625" defaultRowHeight="12.75" customHeight="1"/>
  <cols>
    <col min="1" max="1" width="16.00390625" style="0" customWidth="1"/>
    <col min="2" max="2" width="9.00390625" style="0" customWidth="1"/>
    <col min="3" max="3" width="35.57421875" style="0" bestFit="1" customWidth="1"/>
    <col min="4" max="4" width="24.57421875" style="0" customWidth="1"/>
    <col min="5" max="5" width="13.28125" style="0" customWidth="1"/>
    <col min="6" max="6" width="17.00390625" style="0" customWidth="1"/>
    <col min="7" max="8" width="15.00390625" style="0" customWidth="1"/>
    <col min="11" max="20" width="11.00390625" style="0" customWidth="1"/>
    <col min="21" max="21" width="10.7109375" style="0" customWidth="1"/>
    <col min="22" max="22" width="15.8515625" style="0" customWidth="1"/>
    <col min="23" max="34" width="15.8515625" style="0" bestFit="1" customWidth="1"/>
    <col min="35" max="35" width="20.00390625" style="0" bestFit="1" customWidth="1"/>
    <col min="36" max="36" width="17.7109375" style="0" bestFit="1" customWidth="1"/>
  </cols>
  <sheetData>
    <row r="2" spans="1:8" ht="24" customHeight="1">
      <c r="A2" s="86" t="s">
        <v>0</v>
      </c>
      <c r="B2" s="86"/>
      <c r="C2" s="86"/>
      <c r="D2" s="86"/>
      <c r="E2" s="86"/>
      <c r="F2" s="86"/>
      <c r="G2" s="86"/>
      <c r="H2" s="86"/>
    </row>
    <row r="3" ht="9.75" customHeight="1"/>
    <row r="4" ht="15" customHeight="1">
      <c r="F4" s="1" t="s">
        <v>1</v>
      </c>
    </row>
    <row r="5" spans="1:8" ht="15" customHeight="1">
      <c r="A5" s="12" t="s">
        <v>10</v>
      </c>
      <c r="B5" s="12"/>
      <c r="H5" s="13" t="s">
        <v>12</v>
      </c>
    </row>
    <row r="6" ht="1.5" customHeight="1" thickBot="1"/>
    <row r="7" spans="1:8" ht="15" customHeight="1" thickBot="1">
      <c r="A7" s="2" t="s">
        <v>42</v>
      </c>
      <c r="B7" s="19" t="s">
        <v>43</v>
      </c>
      <c r="C7" s="3" t="s">
        <v>2</v>
      </c>
      <c r="D7" s="14" t="s">
        <v>16</v>
      </c>
      <c r="E7" s="3" t="s">
        <v>3</v>
      </c>
      <c r="F7" s="3" t="s">
        <v>4</v>
      </c>
      <c r="G7" s="3" t="s">
        <v>5</v>
      </c>
      <c r="H7" s="3" t="s">
        <v>6</v>
      </c>
    </row>
    <row r="8" spans="1:8" ht="15" customHeight="1">
      <c r="A8" s="16">
        <v>42020</v>
      </c>
      <c r="B8" s="18">
        <f>MONTH(A8)</f>
        <v>1</v>
      </c>
      <c r="C8" s="12" t="s">
        <v>19</v>
      </c>
      <c r="D8" s="12" t="s">
        <v>11</v>
      </c>
      <c r="E8" s="18">
        <v>19128</v>
      </c>
      <c r="F8" s="12" t="s">
        <v>13</v>
      </c>
      <c r="G8" s="5"/>
      <c r="H8" s="5">
        <v>15000000</v>
      </c>
    </row>
    <row r="9" spans="1:8" ht="15" customHeight="1">
      <c r="A9" s="16">
        <v>42020</v>
      </c>
      <c r="B9" s="18">
        <f>MONTH(A9)</f>
        <v>1</v>
      </c>
      <c r="C9" s="12" t="s">
        <v>21</v>
      </c>
      <c r="D9" s="12" t="s">
        <v>20</v>
      </c>
      <c r="E9" s="4">
        <v>19129</v>
      </c>
      <c r="F9" s="12" t="s">
        <v>14</v>
      </c>
      <c r="G9" s="5"/>
      <c r="H9" s="5">
        <v>7800000</v>
      </c>
    </row>
    <row r="10" spans="1:8" ht="15" customHeight="1">
      <c r="A10" s="16">
        <v>42033</v>
      </c>
      <c r="B10" s="18">
        <f>MONTH(A10)</f>
        <v>1</v>
      </c>
      <c r="C10" s="12" t="s">
        <v>32</v>
      </c>
      <c r="D10" s="12" t="s">
        <v>20</v>
      </c>
      <c r="E10" s="4">
        <v>30000</v>
      </c>
      <c r="F10" s="12" t="s">
        <v>33</v>
      </c>
      <c r="G10" s="5"/>
      <c r="H10" s="5">
        <v>3000000</v>
      </c>
    </row>
    <row r="11" spans="1:8" ht="15" customHeight="1">
      <c r="A11" s="16">
        <v>42034</v>
      </c>
      <c r="B11" s="18">
        <f>MONTH(A11)</f>
        <v>1</v>
      </c>
      <c r="C11" s="12" t="s">
        <v>15</v>
      </c>
      <c r="D11" s="12" t="s">
        <v>29</v>
      </c>
      <c r="E11" s="4">
        <v>10000</v>
      </c>
      <c r="F11" s="12" t="s">
        <v>30</v>
      </c>
      <c r="G11" s="5"/>
      <c r="H11" s="5">
        <v>500000</v>
      </c>
    </row>
    <row r="12" spans="1:8" ht="15" customHeight="1">
      <c r="A12" s="16">
        <v>42034</v>
      </c>
      <c r="B12" s="18">
        <f>MONTH(A12)</f>
        <v>1</v>
      </c>
      <c r="C12" s="12" t="s">
        <v>15</v>
      </c>
      <c r="D12" s="12" t="s">
        <v>29</v>
      </c>
      <c r="E12" s="4">
        <v>10001</v>
      </c>
      <c r="F12" s="12" t="s">
        <v>31</v>
      </c>
      <c r="G12" s="5"/>
      <c r="H12" s="5">
        <v>1000000</v>
      </c>
    </row>
    <row r="13" spans="1:8" ht="15" customHeight="1">
      <c r="A13" s="6" t="s">
        <v>7</v>
      </c>
      <c r="B13" s="6"/>
      <c r="C13" s="7" t="s">
        <v>8</v>
      </c>
      <c r="D13" s="7"/>
      <c r="E13" s="6" t="s">
        <v>7</v>
      </c>
      <c r="F13" s="7" t="s">
        <v>7</v>
      </c>
      <c r="G13" s="8"/>
      <c r="H13" s="8">
        <f>SUM(H8:H12)</f>
        <v>27300000</v>
      </c>
    </row>
    <row r="14" spans="1:8" ht="15" customHeight="1">
      <c r="A14" s="9" t="s">
        <v>7</v>
      </c>
      <c r="B14" s="9"/>
      <c r="C14" s="10" t="s">
        <v>9</v>
      </c>
      <c r="D14" s="10"/>
      <c r="E14" s="9" t="s">
        <v>7</v>
      </c>
      <c r="F14" s="10" t="s">
        <v>7</v>
      </c>
      <c r="G14" s="11"/>
      <c r="H14" s="11">
        <f>H13</f>
        <v>27300000</v>
      </c>
    </row>
    <row r="15" spans="1:8" ht="15" customHeight="1">
      <c r="A15" s="16">
        <v>42044</v>
      </c>
      <c r="B15" s="18">
        <f aca="true" t="shared" si="0" ref="B15:B20">MONTH(A15)</f>
        <v>2</v>
      </c>
      <c r="C15" s="12" t="s">
        <v>24</v>
      </c>
      <c r="D15" s="12" t="s">
        <v>18</v>
      </c>
      <c r="E15" s="18">
        <v>34660</v>
      </c>
      <c r="F15" s="12" t="s">
        <v>23</v>
      </c>
      <c r="G15" s="5"/>
      <c r="H15" s="5">
        <v>20000000</v>
      </c>
    </row>
    <row r="16" spans="1:8" ht="15" customHeight="1">
      <c r="A16" s="16">
        <v>42044</v>
      </c>
      <c r="B16" s="18">
        <f t="shared" si="0"/>
        <v>2</v>
      </c>
      <c r="C16" s="12" t="s">
        <v>24</v>
      </c>
      <c r="D16" s="12" t="s">
        <v>18</v>
      </c>
      <c r="E16" s="4">
        <v>34661</v>
      </c>
      <c r="F16" s="12" t="s">
        <v>25</v>
      </c>
      <c r="G16" s="5"/>
      <c r="H16" s="5">
        <v>6000000</v>
      </c>
    </row>
    <row r="17" spans="1:8" ht="15" customHeight="1">
      <c r="A17" s="16">
        <v>42044</v>
      </c>
      <c r="B17" s="18">
        <f t="shared" si="0"/>
        <v>2</v>
      </c>
      <c r="C17" s="12" t="s">
        <v>24</v>
      </c>
      <c r="D17" s="12" t="s">
        <v>18</v>
      </c>
      <c r="E17" s="4">
        <v>34662</v>
      </c>
      <c r="F17" s="12" t="s">
        <v>28</v>
      </c>
      <c r="G17" s="5"/>
      <c r="H17" s="5">
        <v>6000000</v>
      </c>
    </row>
    <row r="18" spans="1:8" ht="15" customHeight="1">
      <c r="A18" s="16">
        <v>42059</v>
      </c>
      <c r="B18" s="18">
        <f t="shared" si="0"/>
        <v>2</v>
      </c>
      <c r="C18" s="12" t="s">
        <v>26</v>
      </c>
      <c r="D18" s="12" t="s">
        <v>11</v>
      </c>
      <c r="E18" s="4">
        <v>19000</v>
      </c>
      <c r="F18" s="12" t="s">
        <v>27</v>
      </c>
      <c r="G18" s="5"/>
      <c r="H18" s="5">
        <v>500000</v>
      </c>
    </row>
    <row r="19" spans="1:8" ht="15" customHeight="1">
      <c r="A19" s="16">
        <v>42060</v>
      </c>
      <c r="B19" s="18">
        <f t="shared" si="0"/>
        <v>2</v>
      </c>
      <c r="C19" s="12" t="s">
        <v>34</v>
      </c>
      <c r="D19" s="12" t="s">
        <v>11</v>
      </c>
      <c r="E19" s="18">
        <v>19128</v>
      </c>
      <c r="F19" s="12" t="s">
        <v>35</v>
      </c>
      <c r="G19" s="5"/>
      <c r="H19" s="5">
        <v>2000000</v>
      </c>
    </row>
    <row r="20" spans="1:8" ht="15" customHeight="1">
      <c r="A20" s="16">
        <v>42063</v>
      </c>
      <c r="B20" s="18">
        <f t="shared" si="0"/>
        <v>2</v>
      </c>
      <c r="C20" s="12" t="s">
        <v>36</v>
      </c>
      <c r="D20" s="12" t="s">
        <v>29</v>
      </c>
      <c r="E20" s="4">
        <v>10001</v>
      </c>
      <c r="F20" s="12" t="s">
        <v>31</v>
      </c>
      <c r="G20" s="5"/>
      <c r="H20" s="5">
        <v>1000000</v>
      </c>
    </row>
    <row r="21" spans="1:8" ht="15" customHeight="1">
      <c r="A21" s="6" t="s">
        <v>7</v>
      </c>
      <c r="B21" s="6"/>
      <c r="C21" s="7" t="s">
        <v>8</v>
      </c>
      <c r="D21" s="7"/>
      <c r="E21" s="6" t="s">
        <v>7</v>
      </c>
      <c r="F21" s="7" t="s">
        <v>7</v>
      </c>
      <c r="G21" s="8"/>
      <c r="H21" s="8">
        <f>SUM(H15:H20)</f>
        <v>35500000</v>
      </c>
    </row>
    <row r="22" spans="1:8" ht="15" customHeight="1">
      <c r="A22" s="9" t="s">
        <v>7</v>
      </c>
      <c r="B22" s="9"/>
      <c r="C22" s="10" t="s">
        <v>9</v>
      </c>
      <c r="D22" s="10"/>
      <c r="E22" s="9" t="s">
        <v>7</v>
      </c>
      <c r="F22" s="10" t="s">
        <v>7</v>
      </c>
      <c r="G22" s="11"/>
      <c r="H22" s="11">
        <f>H14+H21</f>
        <v>62800000</v>
      </c>
    </row>
    <row r="23" spans="1:8" ht="15" customHeight="1">
      <c r="A23" s="16">
        <v>42064</v>
      </c>
      <c r="B23" s="18">
        <f>MONTH(A23)</f>
        <v>3</v>
      </c>
      <c r="C23" s="12" t="s">
        <v>24</v>
      </c>
      <c r="D23" s="12" t="s">
        <v>18</v>
      </c>
      <c r="E23" s="4">
        <v>34662</v>
      </c>
      <c r="F23" s="12" t="s">
        <v>28</v>
      </c>
      <c r="G23" s="5"/>
      <c r="H23" s="5">
        <v>13713474</v>
      </c>
    </row>
    <row r="24" spans="1:8" ht="15" customHeight="1">
      <c r="A24" s="16">
        <v>42066</v>
      </c>
      <c r="B24" s="18">
        <f>MONTH(A24)</f>
        <v>3</v>
      </c>
      <c r="C24" s="12" t="s">
        <v>37</v>
      </c>
      <c r="D24" s="12" t="s">
        <v>20</v>
      </c>
      <c r="E24" s="4">
        <v>30000</v>
      </c>
      <c r="F24" s="12" t="s">
        <v>33</v>
      </c>
      <c r="G24" s="5"/>
      <c r="H24" s="5">
        <v>1000000</v>
      </c>
    </row>
    <row r="25" spans="1:8" ht="15" customHeight="1">
      <c r="A25" s="17">
        <v>42073</v>
      </c>
      <c r="B25" s="18">
        <f>MONTH(A25)</f>
        <v>3</v>
      </c>
      <c r="C25" s="12" t="s">
        <v>40</v>
      </c>
      <c r="D25" s="12" t="s">
        <v>11</v>
      </c>
      <c r="E25" s="4">
        <v>40000</v>
      </c>
      <c r="F25" s="12" t="s">
        <v>41</v>
      </c>
      <c r="G25" s="5"/>
      <c r="H25" s="5">
        <v>700000</v>
      </c>
    </row>
    <row r="26" spans="1:8" ht="15" customHeight="1">
      <c r="A26" s="16">
        <v>42083</v>
      </c>
      <c r="B26" s="18">
        <f>MONTH(A26)</f>
        <v>3</v>
      </c>
      <c r="C26" s="12" t="s">
        <v>38</v>
      </c>
      <c r="D26" s="12" t="s">
        <v>29</v>
      </c>
      <c r="E26" s="4">
        <v>10002</v>
      </c>
      <c r="F26" s="12" t="s">
        <v>39</v>
      </c>
      <c r="G26" s="5"/>
      <c r="H26" s="5">
        <v>2000000</v>
      </c>
    </row>
    <row r="27" spans="1:8" ht="12.75" customHeight="1">
      <c r="A27" s="6" t="s">
        <v>7</v>
      </c>
      <c r="B27" s="6"/>
      <c r="C27" s="7" t="s">
        <v>8</v>
      </c>
      <c r="D27" s="7"/>
      <c r="E27" s="6" t="s">
        <v>7</v>
      </c>
      <c r="F27" s="7" t="s">
        <v>7</v>
      </c>
      <c r="G27" s="8"/>
      <c r="H27" s="8">
        <f>SUM(H23:H26)</f>
        <v>17413474</v>
      </c>
    </row>
    <row r="28" spans="1:8" ht="12.75" customHeight="1">
      <c r="A28" s="9" t="s">
        <v>7</v>
      </c>
      <c r="B28" s="9"/>
      <c r="C28" s="10" t="s">
        <v>9</v>
      </c>
      <c r="D28" s="10"/>
      <c r="E28" s="9" t="s">
        <v>7</v>
      </c>
      <c r="F28" s="10" t="s">
        <v>7</v>
      </c>
      <c r="G28" s="11"/>
      <c r="H28" s="11">
        <f>H22+H27</f>
        <v>80213474</v>
      </c>
    </row>
    <row r="31" ht="12.75" customHeight="1">
      <c r="C31" s="15" t="s">
        <v>17</v>
      </c>
    </row>
    <row r="32" ht="12.75" customHeight="1">
      <c r="C32" s="15" t="s">
        <v>11</v>
      </c>
    </row>
    <row r="33" ht="12.75" customHeight="1">
      <c r="C33" s="15" t="s">
        <v>20</v>
      </c>
    </row>
    <row r="34" ht="12.75" customHeight="1">
      <c r="C34" s="15" t="s">
        <v>22</v>
      </c>
    </row>
    <row r="35" ht="12.75" customHeight="1">
      <c r="C35" s="15" t="s">
        <v>29</v>
      </c>
    </row>
    <row r="42" spans="2:7" ht="12.75" customHeight="1">
      <c r="B42" s="22" t="s">
        <v>44</v>
      </c>
      <c r="C42" s="24" t="s">
        <v>45</v>
      </c>
      <c r="D42" s="25" t="s">
        <v>46</v>
      </c>
      <c r="E42" s="26" t="s">
        <v>47</v>
      </c>
      <c r="F42" s="26" t="s">
        <v>48</v>
      </c>
      <c r="G42" s="24"/>
    </row>
    <row r="43" spans="2:7" ht="12.75" customHeight="1">
      <c r="B43" s="20"/>
      <c r="C43" s="24"/>
      <c r="D43" s="23"/>
      <c r="E43" s="26"/>
      <c r="F43" s="27"/>
      <c r="G43" s="21"/>
    </row>
    <row r="44" spans="2:7" ht="12.75" customHeight="1">
      <c r="B44" s="20"/>
      <c r="C44" s="24"/>
      <c r="D44" s="23"/>
      <c r="E44" s="26"/>
      <c r="F44" s="27"/>
      <c r="G44" s="24"/>
    </row>
    <row r="45" spans="2:7" ht="12.75" customHeight="1">
      <c r="B45" s="20"/>
      <c r="C45" s="24"/>
      <c r="D45" s="23"/>
      <c r="E45" s="26"/>
      <c r="F45" s="27"/>
      <c r="G45" s="24"/>
    </row>
    <row r="46" spans="2:7" ht="12.75" customHeight="1">
      <c r="B46" s="20"/>
      <c r="C46" s="24"/>
      <c r="D46" s="23"/>
      <c r="E46" s="26"/>
      <c r="F46" s="27"/>
      <c r="G46" s="24"/>
    </row>
    <row r="47" spans="2:7" ht="12.75" customHeight="1">
      <c r="B47" s="20"/>
      <c r="C47" s="24"/>
      <c r="D47" s="23"/>
      <c r="E47" s="26"/>
      <c r="F47" s="27"/>
      <c r="G47" s="24"/>
    </row>
    <row r="48" spans="2:7" ht="12.75" customHeight="1">
      <c r="B48" s="20"/>
      <c r="C48" s="24"/>
      <c r="D48" s="23"/>
      <c r="E48" s="26"/>
      <c r="F48" s="27"/>
      <c r="G48" s="24"/>
    </row>
    <row r="49" spans="2:7" ht="12.75" customHeight="1">
      <c r="B49" s="20"/>
      <c r="C49" s="24"/>
      <c r="D49" s="23"/>
      <c r="E49" s="26"/>
      <c r="F49" s="27"/>
      <c r="G49" s="24"/>
    </row>
    <row r="50" spans="2:7" ht="12.75" customHeight="1">
      <c r="B50" s="20"/>
      <c r="C50" s="24"/>
      <c r="D50" s="23"/>
      <c r="E50" s="26"/>
      <c r="F50" s="27"/>
      <c r="G50" s="24"/>
    </row>
    <row r="51" spans="2:7" ht="12.75" customHeight="1">
      <c r="B51" s="20"/>
      <c r="C51" s="24"/>
      <c r="D51" s="23"/>
      <c r="E51" s="26"/>
      <c r="F51" s="27"/>
      <c r="G51" s="24"/>
    </row>
    <row r="52" spans="2:7" ht="12.75" customHeight="1">
      <c r="B52" s="20"/>
      <c r="C52" s="24"/>
      <c r="D52" s="23"/>
      <c r="E52" s="26"/>
      <c r="F52" s="27"/>
      <c r="G52" s="24"/>
    </row>
    <row r="53" spans="2:7" ht="12.75" customHeight="1">
      <c r="B53" s="20"/>
      <c r="C53" s="24"/>
      <c r="D53" s="23"/>
      <c r="E53" s="26"/>
      <c r="F53" s="27"/>
      <c r="G53" s="24"/>
    </row>
    <row r="54" spans="2:7" ht="12.75" customHeight="1">
      <c r="B54" s="20"/>
      <c r="C54" s="24"/>
      <c r="D54" s="23"/>
      <c r="E54" s="26"/>
      <c r="F54" s="27"/>
      <c r="G54" s="24"/>
    </row>
  </sheetData>
  <sheetProtection/>
  <mergeCells count="1">
    <mergeCell ref="A2:H2"/>
  </mergeCells>
  <printOptions/>
  <pageMargins left="0" right="0" top="0.3958333432674408" bottom="0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O89"/>
  <sheetViews>
    <sheetView zoomScale="115" zoomScaleNormal="115" zoomScalePageLayoutView="0" workbookViewId="0" topLeftCell="A16">
      <selection activeCell="B63" activeCellId="2" sqref="A42:IV42 A63:B64 B63"/>
    </sheetView>
  </sheetViews>
  <sheetFormatPr defaultColWidth="9.140625" defaultRowHeight="12.75" customHeight="1"/>
  <cols>
    <col min="1" max="1" width="16.00390625" style="28" customWidth="1"/>
    <col min="2" max="2" width="10.57421875" style="28" customWidth="1"/>
    <col min="3" max="3" width="18.00390625" style="28" customWidth="1"/>
    <col min="4" max="4" width="19.421875" style="28" customWidth="1"/>
    <col min="5" max="5" width="14.00390625" style="28" customWidth="1"/>
    <col min="6" max="6" width="12.8515625" style="28" customWidth="1"/>
    <col min="7" max="7" width="15.00390625" style="28" customWidth="1"/>
    <col min="8" max="8" width="11.00390625" style="28" customWidth="1"/>
    <col min="9" max="9" width="19.421875" style="28" bestFit="1" customWidth="1"/>
    <col min="10" max="10" width="15.8515625" style="28" bestFit="1" customWidth="1"/>
    <col min="11" max="11" width="14.8515625" style="28" customWidth="1"/>
    <col min="12" max="12" width="19.421875" style="28" customWidth="1"/>
    <col min="13" max="13" width="16.28125" style="29" customWidth="1"/>
    <col min="14" max="14" width="13.00390625" style="29" customWidth="1"/>
    <col min="15" max="16" width="16.140625" style="28" customWidth="1"/>
    <col min="17" max="27" width="19.421875" style="28" customWidth="1"/>
    <col min="28" max="28" width="17.7109375" style="28" customWidth="1"/>
    <col min="29" max="29" width="17.8515625" style="28" customWidth="1"/>
    <col min="30" max="30" width="20.8515625" style="28" customWidth="1"/>
    <col min="31" max="40" width="16.140625" style="28" customWidth="1"/>
    <col min="41" max="42" width="16.140625" style="28" bestFit="1" customWidth="1"/>
    <col min="43" max="44" width="16.140625" style="28" customWidth="1"/>
    <col min="45" max="51" width="16.140625" style="28" bestFit="1" customWidth="1"/>
    <col min="52" max="52" width="17.7109375" style="28" bestFit="1" customWidth="1"/>
    <col min="53" max="53" width="17.8515625" style="28" bestFit="1" customWidth="1"/>
    <col min="54" max="54" width="20.8515625" style="28" bestFit="1" customWidth="1"/>
    <col min="55" max="16384" width="9.140625" style="28" customWidth="1"/>
  </cols>
  <sheetData>
    <row r="2" spans="1:8" ht="24" customHeight="1">
      <c r="A2" s="96" t="s">
        <v>0</v>
      </c>
      <c r="B2" s="96"/>
      <c r="C2" s="96"/>
      <c r="D2" s="96"/>
      <c r="E2" s="96"/>
      <c r="F2" s="96"/>
      <c r="G2" s="96"/>
      <c r="H2" s="96"/>
    </row>
    <row r="3" ht="9.75" customHeight="1"/>
    <row r="4" ht="15" customHeight="1">
      <c r="F4" s="30" t="s">
        <v>1</v>
      </c>
    </row>
    <row r="5" spans="1:8" ht="15" customHeight="1">
      <c r="A5" s="31" t="s">
        <v>10</v>
      </c>
      <c r="B5" s="31"/>
      <c r="H5" s="32" t="s">
        <v>12</v>
      </c>
    </row>
    <row r="6" ht="1.5" customHeight="1" thickBot="1"/>
    <row r="7" spans="1:8" ht="15" customHeight="1" thickBot="1">
      <c r="A7" s="33" t="s">
        <v>42</v>
      </c>
      <c r="B7" s="43" t="s">
        <v>50</v>
      </c>
      <c r="C7" s="34" t="s">
        <v>2</v>
      </c>
      <c r="D7" s="35" t="s">
        <v>16</v>
      </c>
      <c r="E7" s="34" t="s">
        <v>3</v>
      </c>
      <c r="F7" s="34" t="s">
        <v>4</v>
      </c>
      <c r="G7" s="34" t="s">
        <v>5</v>
      </c>
      <c r="H7" s="34" t="s">
        <v>6</v>
      </c>
    </row>
    <row r="8" spans="1:8" ht="15" customHeight="1">
      <c r="A8" s="36">
        <v>42020</v>
      </c>
      <c r="B8" s="44">
        <f>MONTH(A8)</f>
        <v>1</v>
      </c>
      <c r="C8" s="31" t="s">
        <v>19</v>
      </c>
      <c r="D8" s="31" t="s">
        <v>11</v>
      </c>
      <c r="E8" s="37">
        <v>19128</v>
      </c>
      <c r="F8" s="31" t="s">
        <v>13</v>
      </c>
      <c r="G8" s="38"/>
      <c r="H8" s="38">
        <v>15000000</v>
      </c>
    </row>
    <row r="9" spans="1:8" ht="15" customHeight="1">
      <c r="A9" s="36">
        <v>42020</v>
      </c>
      <c r="B9" s="44">
        <f>MONTH(A9)</f>
        <v>1</v>
      </c>
      <c r="C9" s="31" t="s">
        <v>21</v>
      </c>
      <c r="D9" s="31" t="s">
        <v>20</v>
      </c>
      <c r="E9" s="39">
        <v>19129</v>
      </c>
      <c r="F9" s="31" t="s">
        <v>14</v>
      </c>
      <c r="G9" s="38"/>
      <c r="H9" s="38">
        <v>7800000</v>
      </c>
    </row>
    <row r="10" spans="1:8" ht="15" customHeight="1">
      <c r="A10" s="36">
        <v>42033</v>
      </c>
      <c r="B10" s="44">
        <f>MONTH(A10)</f>
        <v>1</v>
      </c>
      <c r="C10" s="31" t="s">
        <v>32</v>
      </c>
      <c r="D10" s="31" t="s">
        <v>20</v>
      </c>
      <c r="E10" s="39">
        <v>30000</v>
      </c>
      <c r="F10" s="31" t="s">
        <v>33</v>
      </c>
      <c r="G10" s="38"/>
      <c r="H10" s="38">
        <v>3000000</v>
      </c>
    </row>
    <row r="11" spans="1:8" ht="15" customHeight="1">
      <c r="A11" s="36">
        <v>42034</v>
      </c>
      <c r="B11" s="44">
        <f>MONTH(A11)</f>
        <v>1</v>
      </c>
      <c r="C11" s="31" t="s">
        <v>15</v>
      </c>
      <c r="D11" s="31" t="s">
        <v>29</v>
      </c>
      <c r="E11" s="39">
        <v>10000</v>
      </c>
      <c r="F11" s="31" t="s">
        <v>30</v>
      </c>
      <c r="G11" s="38"/>
      <c r="H11" s="38">
        <v>500000</v>
      </c>
    </row>
    <row r="12" spans="1:9" ht="15" customHeight="1">
      <c r="A12" s="36">
        <v>42034</v>
      </c>
      <c r="B12" s="44">
        <f>MONTH(A12)</f>
        <v>1</v>
      </c>
      <c r="C12" s="31" t="s">
        <v>15</v>
      </c>
      <c r="D12" s="31" t="s">
        <v>29</v>
      </c>
      <c r="E12" s="39">
        <v>10001</v>
      </c>
      <c r="F12" s="31" t="s">
        <v>31</v>
      </c>
      <c r="G12" s="38"/>
      <c r="H12" s="38">
        <v>1000000</v>
      </c>
      <c r="I12" s="40"/>
    </row>
    <row r="13" spans="1:8" ht="15" customHeight="1">
      <c r="A13" s="36">
        <v>42044</v>
      </c>
      <c r="B13" s="44">
        <f aca="true" t="shared" si="0" ref="B13:B18">MONTH(A13)</f>
        <v>2</v>
      </c>
      <c r="C13" s="31" t="s">
        <v>24</v>
      </c>
      <c r="D13" s="31" t="s">
        <v>18</v>
      </c>
      <c r="E13" s="37">
        <v>34660</v>
      </c>
      <c r="F13" s="31" t="s">
        <v>23</v>
      </c>
      <c r="G13" s="38"/>
      <c r="H13" s="38">
        <v>20000000</v>
      </c>
    </row>
    <row r="14" spans="1:8" ht="15" customHeight="1">
      <c r="A14" s="36">
        <v>42044</v>
      </c>
      <c r="B14" s="44">
        <f t="shared" si="0"/>
        <v>2</v>
      </c>
      <c r="C14" s="31" t="s">
        <v>24</v>
      </c>
      <c r="D14" s="31" t="s">
        <v>18</v>
      </c>
      <c r="E14" s="39">
        <v>34661</v>
      </c>
      <c r="F14" s="31" t="s">
        <v>25</v>
      </c>
      <c r="G14" s="38"/>
      <c r="H14" s="38">
        <v>6000000</v>
      </c>
    </row>
    <row r="15" spans="1:8" ht="15" customHeight="1">
      <c r="A15" s="36">
        <v>42044</v>
      </c>
      <c r="B15" s="44">
        <f t="shared" si="0"/>
        <v>2</v>
      </c>
      <c r="C15" s="31" t="s">
        <v>24</v>
      </c>
      <c r="D15" s="31" t="s">
        <v>18</v>
      </c>
      <c r="E15" s="39">
        <v>34662</v>
      </c>
      <c r="F15" s="31" t="s">
        <v>28</v>
      </c>
      <c r="G15" s="38"/>
      <c r="H15" s="38">
        <v>6000000</v>
      </c>
    </row>
    <row r="16" spans="1:8" ht="15" customHeight="1">
      <c r="A16" s="36">
        <v>42059</v>
      </c>
      <c r="B16" s="44">
        <f t="shared" si="0"/>
        <v>2</v>
      </c>
      <c r="C16" s="31" t="s">
        <v>26</v>
      </c>
      <c r="D16" s="31" t="s">
        <v>11</v>
      </c>
      <c r="E16" s="39">
        <v>19000</v>
      </c>
      <c r="F16" s="31" t="s">
        <v>27</v>
      </c>
      <c r="G16" s="38"/>
      <c r="H16" s="38">
        <v>500000</v>
      </c>
    </row>
    <row r="17" spans="1:8" ht="15" customHeight="1">
      <c r="A17" s="36">
        <v>42060</v>
      </c>
      <c r="B17" s="44">
        <f t="shared" si="0"/>
        <v>2</v>
      </c>
      <c r="C17" s="31" t="s">
        <v>34</v>
      </c>
      <c r="D17" s="31" t="s">
        <v>11</v>
      </c>
      <c r="E17" s="37">
        <v>19128</v>
      </c>
      <c r="F17" s="31" t="s">
        <v>35</v>
      </c>
      <c r="G17" s="38"/>
      <c r="H17" s="38">
        <v>2000000</v>
      </c>
    </row>
    <row r="18" spans="1:8" ht="15" customHeight="1">
      <c r="A18" s="36">
        <v>42063</v>
      </c>
      <c r="B18" s="44">
        <f t="shared" si="0"/>
        <v>2</v>
      </c>
      <c r="C18" s="31" t="s">
        <v>36</v>
      </c>
      <c r="D18" s="31" t="s">
        <v>29</v>
      </c>
      <c r="E18" s="39">
        <v>10001</v>
      </c>
      <c r="F18" s="31" t="s">
        <v>31</v>
      </c>
      <c r="G18" s="38"/>
      <c r="H18" s="38">
        <v>1000000</v>
      </c>
    </row>
    <row r="19" spans="1:8" ht="15" customHeight="1">
      <c r="A19" s="36">
        <v>42064</v>
      </c>
      <c r="B19" s="44">
        <f>MONTH(A19)</f>
        <v>3</v>
      </c>
      <c r="C19" s="31" t="s">
        <v>24</v>
      </c>
      <c r="D19" s="31" t="s">
        <v>18</v>
      </c>
      <c r="E19" s="39">
        <v>34662</v>
      </c>
      <c r="F19" s="31" t="s">
        <v>28</v>
      </c>
      <c r="G19" s="38"/>
      <c r="H19" s="38">
        <v>13713474</v>
      </c>
    </row>
    <row r="20" spans="1:14" ht="15" customHeight="1">
      <c r="A20" s="36">
        <v>42066</v>
      </c>
      <c r="B20" s="44">
        <f>MONTH(A20)</f>
        <v>3</v>
      </c>
      <c r="C20" s="31" t="s">
        <v>37</v>
      </c>
      <c r="D20" s="31" t="s">
        <v>20</v>
      </c>
      <c r="E20" s="39">
        <v>30000</v>
      </c>
      <c r="F20" s="31" t="s">
        <v>33</v>
      </c>
      <c r="G20" s="38"/>
      <c r="H20" s="38">
        <v>1000000</v>
      </c>
      <c r="M20" s="28"/>
      <c r="N20" s="28"/>
    </row>
    <row r="21" spans="1:14" ht="15" customHeight="1">
      <c r="A21" s="41">
        <v>42073</v>
      </c>
      <c r="B21" s="44">
        <f>MONTH(A21)</f>
        <v>3</v>
      </c>
      <c r="C21" s="31" t="s">
        <v>40</v>
      </c>
      <c r="D21" s="31" t="s">
        <v>11</v>
      </c>
      <c r="E21" s="39">
        <v>40000</v>
      </c>
      <c r="F21" s="31" t="s">
        <v>41</v>
      </c>
      <c r="G21" s="38"/>
      <c r="H21" s="38">
        <v>700000</v>
      </c>
      <c r="M21" s="28"/>
      <c r="N21" s="28"/>
    </row>
    <row r="22" spans="1:14" ht="15" customHeight="1">
      <c r="A22" s="36">
        <v>42083</v>
      </c>
      <c r="B22" s="44">
        <f>MONTH(A22)</f>
        <v>3</v>
      </c>
      <c r="C22" s="31" t="s">
        <v>38</v>
      </c>
      <c r="D22" s="31" t="s">
        <v>29</v>
      </c>
      <c r="E22" s="39">
        <v>10002</v>
      </c>
      <c r="F22" s="31" t="s">
        <v>39</v>
      </c>
      <c r="G22" s="38"/>
      <c r="H22" s="38">
        <v>2000000</v>
      </c>
      <c r="M22" s="28"/>
      <c r="N22" s="28"/>
    </row>
    <row r="23" ht="12.75" customHeight="1">
      <c r="H23" s="40">
        <f>SUM(H8:H22)</f>
        <v>80213474</v>
      </c>
    </row>
    <row r="25" ht="12.75" customHeight="1">
      <c r="C25" s="42" t="s">
        <v>17</v>
      </c>
    </row>
    <row r="26" ht="12.75" customHeight="1">
      <c r="C26" s="42" t="s">
        <v>11</v>
      </c>
    </row>
    <row r="27" ht="12.75" customHeight="1">
      <c r="C27" s="42" t="s">
        <v>20</v>
      </c>
    </row>
    <row r="28" ht="12.75" customHeight="1">
      <c r="C28" s="42" t="s">
        <v>22</v>
      </c>
    </row>
    <row r="29" ht="12.75" customHeight="1">
      <c r="C29" s="42" t="s">
        <v>29</v>
      </c>
    </row>
    <row r="31" spans="3:15" ht="12.75" customHeight="1">
      <c r="C31" s="45"/>
      <c r="D31" s="46"/>
      <c r="E31" s="49" t="s">
        <v>63</v>
      </c>
      <c r="F31" s="47"/>
      <c r="G31"/>
      <c r="H31" s="49" t="s">
        <v>85</v>
      </c>
      <c r="I31" s="46"/>
      <c r="J31" s="46"/>
      <c r="K31" s="50"/>
      <c r="L31"/>
      <c r="M31"/>
      <c r="N31"/>
      <c r="O31"/>
    </row>
    <row r="32" spans="3:15" ht="12.75" customHeight="1">
      <c r="C32" s="49" t="s">
        <v>49</v>
      </c>
      <c r="D32" s="49" t="s">
        <v>53</v>
      </c>
      <c r="E32" s="45" t="s">
        <v>64</v>
      </c>
      <c r="F32" s="56" t="s">
        <v>61</v>
      </c>
      <c r="G32"/>
      <c r="H32" s="49" t="s">
        <v>49</v>
      </c>
      <c r="I32" s="49" t="s">
        <v>53</v>
      </c>
      <c r="J32" s="49" t="s">
        <v>4</v>
      </c>
      <c r="K32" s="50" t="s">
        <v>51</v>
      </c>
      <c r="L32"/>
      <c r="M32"/>
      <c r="N32"/>
      <c r="O32"/>
    </row>
    <row r="33" spans="3:15" ht="12.75" customHeight="1">
      <c r="C33" s="52">
        <v>1</v>
      </c>
      <c r="D33" s="45" t="s">
        <v>54</v>
      </c>
      <c r="E33" s="57">
        <v>1</v>
      </c>
      <c r="F33" s="60">
        <v>15000000</v>
      </c>
      <c r="G33" t="str">
        <f>J33</f>
        <v>원스톤연구소</v>
      </c>
      <c r="H33" s="45">
        <v>1</v>
      </c>
      <c r="I33" s="45" t="s">
        <v>54</v>
      </c>
      <c r="J33" s="45" t="s">
        <v>62</v>
      </c>
      <c r="K33" s="63">
        <v>15000000</v>
      </c>
      <c r="L33"/>
      <c r="M33"/>
      <c r="N33"/>
      <c r="O33"/>
    </row>
    <row r="34" spans="3:15" ht="12.75" customHeight="1">
      <c r="C34" s="48"/>
      <c r="D34" s="54" t="s">
        <v>55</v>
      </c>
      <c r="E34" s="58">
        <v>2</v>
      </c>
      <c r="F34" s="61">
        <v>10800000</v>
      </c>
      <c r="G34" t="str">
        <f>J35</f>
        <v>도서출판 책이랑</v>
      </c>
      <c r="H34" s="48"/>
      <c r="I34" s="45" t="s">
        <v>70</v>
      </c>
      <c r="J34" s="46"/>
      <c r="K34" s="63">
        <v>15000000</v>
      </c>
      <c r="L34"/>
      <c r="M34"/>
      <c r="N34"/>
      <c r="O34"/>
    </row>
    <row r="35" spans="3:15" ht="12.75" customHeight="1">
      <c r="C35" s="48"/>
      <c r="D35" s="54" t="s">
        <v>56</v>
      </c>
      <c r="E35" s="58">
        <v>2</v>
      </c>
      <c r="F35" s="61">
        <v>1500000</v>
      </c>
      <c r="G35" t="str">
        <f>J39</f>
        <v>최홍만</v>
      </c>
      <c r="H35" s="48"/>
      <c r="I35" s="45" t="s">
        <v>55</v>
      </c>
      <c r="J35" s="45" t="s">
        <v>71</v>
      </c>
      <c r="K35" s="63">
        <v>7800000</v>
      </c>
      <c r="L35"/>
      <c r="M35"/>
      <c r="N35"/>
      <c r="O35"/>
    </row>
    <row r="36" spans="3:15" ht="12.75" customHeight="1">
      <c r="C36" s="52" t="s">
        <v>57</v>
      </c>
      <c r="D36" s="46"/>
      <c r="E36" s="57">
        <v>5</v>
      </c>
      <c r="F36" s="60">
        <v>27300000</v>
      </c>
      <c r="G36"/>
      <c r="H36" s="48"/>
      <c r="I36" s="48"/>
      <c r="J36" s="54" t="s">
        <v>72</v>
      </c>
      <c r="K36" s="64">
        <v>3000000</v>
      </c>
      <c r="L36"/>
      <c r="M36"/>
      <c r="N36"/>
      <c r="O36"/>
    </row>
    <row r="37" spans="3:15" ht="12.75" customHeight="1">
      <c r="C37" s="52">
        <v>2</v>
      </c>
      <c r="D37" s="45" t="s">
        <v>54</v>
      </c>
      <c r="E37" s="57">
        <v>2</v>
      </c>
      <c r="F37" s="60">
        <v>2500000</v>
      </c>
      <c r="G37"/>
      <c r="H37" s="48"/>
      <c r="I37" s="45" t="s">
        <v>73</v>
      </c>
      <c r="J37" s="46"/>
      <c r="K37" s="63">
        <v>7800000</v>
      </c>
      <c r="L37"/>
      <c r="M37"/>
      <c r="N37"/>
      <c r="O37"/>
    </row>
    <row r="38" spans="3:15" ht="12.75" customHeight="1">
      <c r="C38" s="48"/>
      <c r="D38" s="54" t="s">
        <v>56</v>
      </c>
      <c r="E38" s="58">
        <v>1</v>
      </c>
      <c r="F38" s="61">
        <v>1000000</v>
      </c>
      <c r="G38"/>
      <c r="H38" s="48"/>
      <c r="I38" s="45" t="s">
        <v>56</v>
      </c>
      <c r="J38" s="45" t="s">
        <v>74</v>
      </c>
      <c r="K38" s="63">
        <v>500000</v>
      </c>
      <c r="L38"/>
      <c r="M38"/>
      <c r="N38"/>
      <c r="O38"/>
    </row>
    <row r="39" spans="3:15" ht="12.75" customHeight="1">
      <c r="C39" s="48"/>
      <c r="D39" s="54" t="s">
        <v>58</v>
      </c>
      <c r="E39" s="58">
        <v>3</v>
      </c>
      <c r="F39" s="61">
        <v>32000000</v>
      </c>
      <c r="G39"/>
      <c r="H39" s="48"/>
      <c r="I39" s="48"/>
      <c r="J39" s="54" t="s">
        <v>75</v>
      </c>
      <c r="K39" s="64">
        <v>1000000</v>
      </c>
      <c r="L39"/>
      <c r="M39"/>
      <c r="N39"/>
      <c r="O39"/>
    </row>
    <row r="40" spans="3:15" ht="12.75" customHeight="1">
      <c r="C40" s="52" t="s">
        <v>59</v>
      </c>
      <c r="D40" s="46"/>
      <c r="E40" s="57">
        <v>6</v>
      </c>
      <c r="F40" s="60">
        <v>35500000</v>
      </c>
      <c r="G40"/>
      <c r="H40" s="48"/>
      <c r="I40" s="45" t="s">
        <v>76</v>
      </c>
      <c r="J40" s="46"/>
      <c r="K40" s="63">
        <v>1000000</v>
      </c>
      <c r="L40"/>
      <c r="M40"/>
      <c r="N40"/>
      <c r="O40"/>
    </row>
    <row r="41" spans="3:15" ht="12.75" customHeight="1">
      <c r="C41" s="52">
        <v>3</v>
      </c>
      <c r="D41" s="45" t="s">
        <v>54</v>
      </c>
      <c r="E41" s="57">
        <v>1</v>
      </c>
      <c r="F41" s="60">
        <v>700000</v>
      </c>
      <c r="G41"/>
      <c r="H41" s="45" t="s">
        <v>66</v>
      </c>
      <c r="I41" s="46"/>
      <c r="J41" s="46"/>
      <c r="K41" s="63">
        <v>15000000</v>
      </c>
      <c r="L41"/>
      <c r="M41"/>
      <c r="N41"/>
      <c r="O41"/>
    </row>
    <row r="42" spans="3:15" ht="12.75" customHeight="1">
      <c r="C42" s="48"/>
      <c r="D42" s="54" t="s">
        <v>55</v>
      </c>
      <c r="E42" s="58">
        <v>1</v>
      </c>
      <c r="F42" s="61">
        <v>1000000</v>
      </c>
      <c r="G42"/>
      <c r="H42" s="45">
        <v>2</v>
      </c>
      <c r="I42" s="45" t="s">
        <v>54</v>
      </c>
      <c r="J42" s="45" t="s">
        <v>77</v>
      </c>
      <c r="K42" s="63">
        <v>2000000</v>
      </c>
      <c r="L42"/>
      <c r="M42"/>
      <c r="N42"/>
      <c r="O42"/>
    </row>
    <row r="43" spans="3:15" ht="12.75" customHeight="1">
      <c r="C43" s="48"/>
      <c r="D43" s="54" t="s">
        <v>56</v>
      </c>
      <c r="E43" s="58">
        <v>1</v>
      </c>
      <c r="F43" s="61">
        <v>2000000</v>
      </c>
      <c r="G43"/>
      <c r="H43" s="48"/>
      <c r="I43" s="48"/>
      <c r="J43" s="54" t="s">
        <v>78</v>
      </c>
      <c r="K43" s="64">
        <v>500000</v>
      </c>
      <c r="L43"/>
      <c r="M43"/>
      <c r="N43"/>
      <c r="O43"/>
    </row>
    <row r="44" spans="3:15" ht="12.75" customHeight="1">
      <c r="C44" s="48"/>
      <c r="D44" s="54" t="s">
        <v>58</v>
      </c>
      <c r="E44" s="58">
        <v>1</v>
      </c>
      <c r="F44" s="61">
        <v>13713474</v>
      </c>
      <c r="G44"/>
      <c r="H44" s="48"/>
      <c r="I44" s="45" t="s">
        <v>70</v>
      </c>
      <c r="J44" s="46"/>
      <c r="K44" s="63">
        <v>2000000</v>
      </c>
      <c r="L44"/>
      <c r="M44"/>
      <c r="N44"/>
      <c r="O44"/>
    </row>
    <row r="45" spans="3:15" ht="12.75" customHeight="1">
      <c r="C45" s="52" t="s">
        <v>60</v>
      </c>
      <c r="D45" s="46"/>
      <c r="E45" s="57">
        <v>4</v>
      </c>
      <c r="F45" s="60">
        <v>17413474</v>
      </c>
      <c r="G45"/>
      <c r="H45" s="48"/>
      <c r="I45" s="45" t="s">
        <v>56</v>
      </c>
      <c r="J45" s="45" t="s">
        <v>75</v>
      </c>
      <c r="K45" s="63">
        <v>1000000</v>
      </c>
      <c r="L45"/>
      <c r="M45"/>
      <c r="N45"/>
      <c r="O45"/>
    </row>
    <row r="46" spans="3:15" ht="12.75" customHeight="1">
      <c r="C46" s="53" t="s">
        <v>52</v>
      </c>
      <c r="D46" s="55"/>
      <c r="E46" s="59">
        <v>15</v>
      </c>
      <c r="F46" s="62">
        <v>80213474</v>
      </c>
      <c r="G46"/>
      <c r="H46" s="48"/>
      <c r="I46" s="45" t="s">
        <v>76</v>
      </c>
      <c r="J46" s="46"/>
      <c r="K46" s="63">
        <v>1000000</v>
      </c>
      <c r="L46"/>
      <c r="M46"/>
      <c r="N46"/>
      <c r="O46"/>
    </row>
    <row r="47" spans="3:15" ht="12.75" customHeight="1">
      <c r="C47"/>
      <c r="D47"/>
      <c r="E47"/>
      <c r="F47"/>
      <c r="H47" s="48"/>
      <c r="I47" s="45" t="s">
        <v>58</v>
      </c>
      <c r="J47" s="45" t="s">
        <v>79</v>
      </c>
      <c r="K47" s="63">
        <v>6000000</v>
      </c>
      <c r="L47"/>
      <c r="M47"/>
      <c r="N47"/>
      <c r="O47"/>
    </row>
    <row r="48" spans="3:15" ht="12.75" customHeight="1">
      <c r="C48"/>
      <c r="D48"/>
      <c r="E48"/>
      <c r="F48"/>
      <c r="H48" s="48"/>
      <c r="I48" s="48"/>
      <c r="J48" s="54" t="s">
        <v>80</v>
      </c>
      <c r="K48" s="64">
        <v>20000000</v>
      </c>
      <c r="L48"/>
      <c r="M48"/>
      <c r="N48"/>
      <c r="O48"/>
    </row>
    <row r="49" spans="3:11" ht="12.75" customHeight="1">
      <c r="C49" s="99" t="s">
        <v>86</v>
      </c>
      <c r="D49" s="99" t="s">
        <v>87</v>
      </c>
      <c r="E49" s="97" t="s">
        <v>88</v>
      </c>
      <c r="F49" s="102" t="s">
        <v>89</v>
      </c>
      <c r="G49" s="100" t="s">
        <v>90</v>
      </c>
      <c r="H49" s="48"/>
      <c r="I49" s="48"/>
      <c r="J49" s="54" t="s">
        <v>81</v>
      </c>
      <c r="K49" s="64">
        <v>6000000</v>
      </c>
    </row>
    <row r="50" spans="3:11" ht="12.75" customHeight="1">
      <c r="C50" s="99"/>
      <c r="D50" s="99"/>
      <c r="E50" s="98"/>
      <c r="F50" s="103"/>
      <c r="G50" s="101"/>
      <c r="H50" s="48"/>
      <c r="I50" s="45" t="s">
        <v>82</v>
      </c>
      <c r="J50" s="46"/>
      <c r="K50" s="63">
        <v>20000000</v>
      </c>
    </row>
    <row r="51" spans="3:11" ht="12.75" customHeight="1">
      <c r="C51" s="68">
        <v>42035</v>
      </c>
      <c r="D51" s="66" t="str">
        <f>D33</f>
        <v>공익법인실무자교육</v>
      </c>
      <c r="E51" s="67">
        <f>GETPIVOTDATA("개수 : 대   변2",$C$31,"월",1,"프로젝트","공익법인실무자교육")</f>
        <v>1</v>
      </c>
      <c r="F51" s="67">
        <f>GETPIVOTDATA("합계 : 대   변",$C$31,"월",1,"프로젝트","공익법인실무자교육")</f>
        <v>15000000</v>
      </c>
      <c r="G51" s="70" t="str">
        <f>G33</f>
        <v>원스톤연구소</v>
      </c>
      <c r="H51" s="45" t="s">
        <v>67</v>
      </c>
      <c r="I51" s="46"/>
      <c r="J51" s="46"/>
      <c r="K51" s="63">
        <v>20000000</v>
      </c>
    </row>
    <row r="52" spans="3:11" ht="12.75" customHeight="1">
      <c r="C52" s="68">
        <v>42035</v>
      </c>
      <c r="D52" s="66" t="str">
        <f>D34</f>
        <v>업무책자발간</v>
      </c>
      <c r="E52" s="67">
        <f>GETPIVOTDATA("개수 : 대   변2",$C$31,"월",1,"프로젝트","업무책자발간")</f>
        <v>2</v>
      </c>
      <c r="F52" s="67">
        <f>GETPIVOTDATA("합계 : 대   변",$C$31,"월",1,"프로젝트","업무책자발간")</f>
        <v>10800000</v>
      </c>
      <c r="G52" s="70" t="str">
        <f>G34</f>
        <v>도서출판 책이랑</v>
      </c>
      <c r="H52" s="45">
        <v>3</v>
      </c>
      <c r="I52" s="45" t="s">
        <v>54</v>
      </c>
      <c r="J52" s="45" t="s">
        <v>83</v>
      </c>
      <c r="K52" s="63">
        <v>700000</v>
      </c>
    </row>
    <row r="53" spans="3:11" ht="12.75" customHeight="1">
      <c r="C53" s="68">
        <v>42035</v>
      </c>
      <c r="D53" s="66" t="str">
        <f>D35</f>
        <v>일반관리비</v>
      </c>
      <c r="E53" s="67">
        <f>GETPIVOTDATA("개수 : 대   변2",$C$31,"월",1,"프로젝트","일반관리비")</f>
        <v>2</v>
      </c>
      <c r="F53" s="67">
        <f>GETPIVOTDATA("합계 : 대   변",$C$31,"월",1,"프로젝트","일반관리비")</f>
        <v>1500000</v>
      </c>
      <c r="G53" s="70" t="str">
        <f>G35</f>
        <v>최홍만</v>
      </c>
      <c r="H53" s="48"/>
      <c r="I53" s="45" t="s">
        <v>70</v>
      </c>
      <c r="J53" s="46"/>
      <c r="K53" s="63">
        <v>700000</v>
      </c>
    </row>
    <row r="54" spans="3:11" ht="12.75" customHeight="1">
      <c r="C54" s="69"/>
      <c r="D54" s="66"/>
      <c r="E54" s="67"/>
      <c r="F54" s="67"/>
      <c r="G54" s="70"/>
      <c r="H54" s="48"/>
      <c r="I54" s="45" t="s">
        <v>55</v>
      </c>
      <c r="J54" s="45" t="s">
        <v>72</v>
      </c>
      <c r="K54" s="63">
        <v>1000000</v>
      </c>
    </row>
    <row r="55" spans="3:11" ht="12.75" customHeight="1">
      <c r="C55" s="69"/>
      <c r="D55" s="66"/>
      <c r="E55" s="67"/>
      <c r="F55" s="67"/>
      <c r="G55" s="70"/>
      <c r="H55" s="48"/>
      <c r="I55" s="45" t="s">
        <v>73</v>
      </c>
      <c r="J55" s="46"/>
      <c r="K55" s="63">
        <v>1000000</v>
      </c>
    </row>
    <row r="56" spans="3:11" ht="12.75" customHeight="1">
      <c r="C56"/>
      <c r="D56"/>
      <c r="E56"/>
      <c r="F56"/>
      <c r="H56" s="48"/>
      <c r="I56" s="45" t="s">
        <v>56</v>
      </c>
      <c r="J56" s="45" t="s">
        <v>84</v>
      </c>
      <c r="K56" s="63">
        <v>2000000</v>
      </c>
    </row>
    <row r="57" spans="8:11" ht="12.75" customHeight="1">
      <c r="H57" s="48"/>
      <c r="I57" s="45" t="s">
        <v>76</v>
      </c>
      <c r="J57" s="46"/>
      <c r="K57" s="63">
        <v>2000000</v>
      </c>
    </row>
    <row r="58" spans="8:11" ht="12.75" customHeight="1">
      <c r="H58" s="48"/>
      <c r="I58" s="45" t="s">
        <v>58</v>
      </c>
      <c r="J58" s="45" t="s">
        <v>81</v>
      </c>
      <c r="K58" s="63">
        <v>13713474</v>
      </c>
    </row>
    <row r="59" spans="8:11" ht="12.75" customHeight="1">
      <c r="H59" s="48"/>
      <c r="I59" s="45" t="s">
        <v>82</v>
      </c>
      <c r="J59" s="46"/>
      <c r="K59" s="63">
        <v>13713474</v>
      </c>
    </row>
    <row r="60" spans="8:11" ht="12.75" customHeight="1">
      <c r="H60" s="45" t="s">
        <v>68</v>
      </c>
      <c r="I60" s="46"/>
      <c r="J60" s="46"/>
      <c r="K60" s="63">
        <v>13713474</v>
      </c>
    </row>
    <row r="61" spans="8:11" ht="12.75" customHeight="1">
      <c r="H61" s="45" t="s">
        <v>65</v>
      </c>
      <c r="I61" s="45" t="s">
        <v>65</v>
      </c>
      <c r="J61" s="45" t="s">
        <v>65</v>
      </c>
      <c r="K61" s="63">
        <v>80213474</v>
      </c>
    </row>
    <row r="62" spans="8:11" ht="12.75" customHeight="1">
      <c r="H62" s="48"/>
      <c r="I62" s="45" t="s">
        <v>69</v>
      </c>
      <c r="J62" s="46"/>
      <c r="K62" s="63">
        <v>80213474</v>
      </c>
    </row>
    <row r="63" spans="8:11" ht="12.75" customHeight="1">
      <c r="H63" s="45" t="s">
        <v>69</v>
      </c>
      <c r="I63" s="46"/>
      <c r="J63" s="46"/>
      <c r="K63" s="63">
        <v>80213474</v>
      </c>
    </row>
    <row r="64" spans="8:11" ht="12.75" customHeight="1">
      <c r="H64" s="51" t="s">
        <v>52</v>
      </c>
      <c r="I64" s="55"/>
      <c r="J64" s="55"/>
      <c r="K64" s="65">
        <v>80213474</v>
      </c>
    </row>
    <row r="75" spans="3:7" ht="12.75" customHeight="1">
      <c r="C75" s="99" t="s">
        <v>86</v>
      </c>
      <c r="D75" s="99" t="s">
        <v>87</v>
      </c>
      <c r="E75" s="97" t="s">
        <v>88</v>
      </c>
      <c r="F75" s="102" t="s">
        <v>89</v>
      </c>
      <c r="G75" s="100" t="s">
        <v>90</v>
      </c>
    </row>
    <row r="76" spans="3:7" ht="12.75" customHeight="1">
      <c r="C76" s="99"/>
      <c r="D76" s="99"/>
      <c r="E76" s="98"/>
      <c r="F76" s="103"/>
      <c r="G76" s="101"/>
    </row>
    <row r="77" spans="3:7" ht="12.75" customHeight="1">
      <c r="C77" s="68">
        <v>42035</v>
      </c>
      <c r="D77" t="s">
        <v>54</v>
      </c>
      <c r="E77">
        <v>1</v>
      </c>
      <c r="F77">
        <v>15000000</v>
      </c>
      <c r="G77" s="28" t="s">
        <v>62</v>
      </c>
    </row>
    <row r="78" spans="3:7" ht="12.75" customHeight="1">
      <c r="C78" s="68">
        <v>42035</v>
      </c>
      <c r="D78" s="28" t="s">
        <v>55</v>
      </c>
      <c r="E78" s="28">
        <v>2</v>
      </c>
      <c r="F78" s="28">
        <v>10800000</v>
      </c>
      <c r="G78" s="28" t="s">
        <v>71</v>
      </c>
    </row>
    <row r="79" spans="3:7" ht="12.75" customHeight="1">
      <c r="C79" s="68">
        <v>42035</v>
      </c>
      <c r="D79" s="28" t="s">
        <v>56</v>
      </c>
      <c r="E79" s="28">
        <v>2</v>
      </c>
      <c r="F79" s="28">
        <v>1500000</v>
      </c>
      <c r="G79" s="28" t="s">
        <v>75</v>
      </c>
    </row>
    <row r="80" spans="3:6" ht="12.75" customHeight="1">
      <c r="C80" s="71">
        <v>42063</v>
      </c>
      <c r="D80" s="28" t="s">
        <v>54</v>
      </c>
      <c r="E80" s="28">
        <v>2</v>
      </c>
      <c r="F80" s="28">
        <v>2500000</v>
      </c>
    </row>
    <row r="81" spans="3:6" ht="12.75" customHeight="1">
      <c r="C81" s="71">
        <v>42063</v>
      </c>
      <c r="D81" s="28" t="s">
        <v>56</v>
      </c>
      <c r="E81" s="28">
        <v>1</v>
      </c>
      <c r="F81" s="28">
        <v>1000000</v>
      </c>
    </row>
    <row r="82" spans="3:6" ht="12.75" customHeight="1">
      <c r="C82" s="71">
        <v>42063</v>
      </c>
      <c r="D82" s="28" t="s">
        <v>58</v>
      </c>
      <c r="E82" s="28">
        <v>3</v>
      </c>
      <c r="F82" s="28">
        <v>32000000</v>
      </c>
    </row>
    <row r="83" spans="3:6" ht="12.75" customHeight="1">
      <c r="C83" s="28" t="s">
        <v>59</v>
      </c>
      <c r="E83" s="28">
        <v>6</v>
      </c>
      <c r="F83" s="28">
        <v>35500000</v>
      </c>
    </row>
    <row r="84" spans="3:6" ht="12.75" customHeight="1">
      <c r="C84" s="28">
        <v>3</v>
      </c>
      <c r="D84" s="28" t="s">
        <v>54</v>
      </c>
      <c r="E84" s="28">
        <v>1</v>
      </c>
      <c r="F84" s="28">
        <v>700000</v>
      </c>
    </row>
    <row r="85" spans="4:6" ht="12.75" customHeight="1">
      <c r="D85" s="28" t="s">
        <v>55</v>
      </c>
      <c r="E85" s="28">
        <v>1</v>
      </c>
      <c r="F85" s="28">
        <v>1000000</v>
      </c>
    </row>
    <row r="86" spans="4:6" ht="12.75" customHeight="1">
      <c r="D86" s="28" t="s">
        <v>56</v>
      </c>
      <c r="E86" s="28">
        <v>1</v>
      </c>
      <c r="F86" s="28">
        <v>2000000</v>
      </c>
    </row>
    <row r="87" spans="4:6" ht="12.75" customHeight="1">
      <c r="D87" s="28" t="s">
        <v>58</v>
      </c>
      <c r="E87" s="28">
        <v>1</v>
      </c>
      <c r="F87" s="28">
        <v>13713474</v>
      </c>
    </row>
    <row r="88" spans="3:6" ht="12.75" customHeight="1">
      <c r="C88" s="28" t="s">
        <v>60</v>
      </c>
      <c r="E88" s="28">
        <v>4</v>
      </c>
      <c r="F88" s="28">
        <v>17413474</v>
      </c>
    </row>
    <row r="89" spans="3:6" ht="12.75" customHeight="1">
      <c r="C89" s="28" t="s">
        <v>52</v>
      </c>
      <c r="E89" s="28">
        <v>15</v>
      </c>
      <c r="F89" s="28">
        <v>80213474</v>
      </c>
    </row>
  </sheetData>
  <sheetProtection/>
  <mergeCells count="11">
    <mergeCell ref="C75:C76"/>
    <mergeCell ref="D75:D76"/>
    <mergeCell ref="E75:E76"/>
    <mergeCell ref="F75:F76"/>
    <mergeCell ref="G75:G76"/>
    <mergeCell ref="A2:H2"/>
    <mergeCell ref="E49:E50"/>
    <mergeCell ref="D49:D50"/>
    <mergeCell ref="C49:C50"/>
    <mergeCell ref="G49:G50"/>
    <mergeCell ref="F49:F50"/>
  </mergeCells>
  <printOptions/>
  <pageMargins left="0" right="0" top="0.3958333432674408" bottom="0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DuzonBizon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DONALDSAN</cp:lastModifiedBy>
  <dcterms:modified xsi:type="dcterms:W3CDTF">2016-03-12T15:33:03Z</dcterms:modified>
  <cp:category/>
  <cp:version/>
  <cp:contentType/>
  <cp:contentStatus/>
</cp:coreProperties>
</file>